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'Лист1'!$A$1:$O$94</definedName>
  </definedNames>
  <calcPr fullCalcOnLoad="1"/>
</workbook>
</file>

<file path=xl/sharedStrings.xml><?xml version="1.0" encoding="utf-8"?>
<sst xmlns="http://schemas.openxmlformats.org/spreadsheetml/2006/main" count="106" uniqueCount="94">
  <si>
    <t>Городская целевая программа "Организация отдыха, оздоровления, занятости детей города Челябинска в каникулярное время …"</t>
  </si>
  <si>
    <t>Объемы финансирования (тыс.руб.)</t>
  </si>
  <si>
    <t>Индикативные показатели</t>
  </si>
  <si>
    <t>Процент достижения целевых показателей, результативность расходов</t>
  </si>
  <si>
    <t>Всего</t>
  </si>
  <si>
    <t>Федеральный бюджет</t>
  </si>
  <si>
    <t>Областной бюджет</t>
  </si>
  <si>
    <t>Бюджет города</t>
  </si>
  <si>
    <t>Внебюджетные средства</t>
  </si>
  <si>
    <t>план</t>
  </si>
  <si>
    <t>факт</t>
  </si>
  <si>
    <t xml:space="preserve">план </t>
  </si>
  <si>
    <t>в т.ч. УКС</t>
  </si>
  <si>
    <t>Отраслевая целевая программа "Организация питания воспитанников и обучающихся в муниципальных образовательных учреждениях города Челябинска"</t>
  </si>
  <si>
    <t>Управление по делам молодёжи</t>
  </si>
  <si>
    <t>Управление культуры</t>
  </si>
  <si>
    <t>Управлнени здровоохнаниия</t>
  </si>
  <si>
    <t>Управление по делам образования</t>
  </si>
  <si>
    <t xml:space="preserve">1. Подпрограмма  "Организация опытно-экспериментальной деятельности в муниципальной образовательной системе города Челябинска" на период с 2011 по 2013 год" </t>
  </si>
  <si>
    <t>2. Подрограмма "Информатизация муниципальной образовательной системы на 2011-2013гг."</t>
  </si>
  <si>
    <t>3. Подрограмма "Поддержка одаренных детей и талантливой молодежи города Челябинска в 2011-2013гг."</t>
  </si>
  <si>
    <t>4. Подпрограмма "Поддержка лучших педагогов образовательных учреждений города Челябинска в 2011-2013гг.."</t>
  </si>
  <si>
    <t>5. Подрограмма "Развитие дошкольного образования в городе Челябинске на период с 2011 по 2013 годы."</t>
  </si>
  <si>
    <t>6. Подпрограмма "Формирование здоровьесберегающих и безопасных условий в муниципальной образовательной системе на период с 2011 по 2013г."</t>
  </si>
  <si>
    <t>7. Подпрограмма "Развитие сети муниципальных образовательных учреждений города Челябинска на период с 2011 по 2013г."</t>
  </si>
  <si>
    <t>Городская целевая программа "Своциальная поддержка участников боевых действий в городе Челябинске на 2011-2013"</t>
  </si>
  <si>
    <t>Отраслевая целевая программа "Развитие муниципальной службы в муниципальной службы в муниципальном образованиии"город Челябинск" на 2009-2011 годы"</t>
  </si>
  <si>
    <t>увеличение доли образовательных учреждений, выполняющих основные антикриминальные и антитеррористические мероприятия (ограждение территорий,  системы ограничения допуска автотранспорта),  до 100 процентов</t>
  </si>
  <si>
    <t>увеличение количества образовательных учреждений, обеспеченных системами видеонаблюдения,  до 87 образовательных учреждений</t>
  </si>
  <si>
    <t>увеличение количества образовательных учреждений, восстановивших освещение фасадов и территорий,  до 412 учреждений</t>
  </si>
  <si>
    <t>выполнение предписаний надзорных органов  по вопросу ремонта пищеблоков и обновления технологического оборудования пищеблоков</t>
  </si>
  <si>
    <t>Количество аккредитованных образовательных учреждений (%)</t>
  </si>
  <si>
    <t>Количество общеобразовательных учреждений и учреждений дополнительного образования детей, имеющих сформированные воспитательные системы (%)</t>
  </si>
  <si>
    <t>Количество педагогических работников образовательных учреждений, освоивших информационно-коммуникационные технологии (%)</t>
  </si>
  <si>
    <t>Количество учащихся средних общеобразовательных учреждений в среднем на один компьютер (человек)</t>
  </si>
  <si>
    <t>Количество детей, дополнительно привлеченных в дошкольную систему образования города (человек)</t>
  </si>
  <si>
    <t>Охват детей дошкольным образованием (%)</t>
  </si>
  <si>
    <t xml:space="preserve">Количество детей, получающих дошкольное образование по  программам  нового  поколения (%)  </t>
  </si>
  <si>
    <t>Количество уроков,  пропущенных обучающимися общеобразовательных  учреждений  по  болезни, за учебный год в среднем на одного человека (уроков)</t>
  </si>
  <si>
    <t>Количество обучающихся 9-11 классов общеобразовательных  учреждений - участников региональных олимпиад школьников по общеобразовательным предметам, от общего количества обучающихся 9-11 классов общеобразовательных учреждений города Челябинска (%)</t>
  </si>
  <si>
    <t>Количество педагогов общеобразовательных учреждений, имеющих высшую квалификационную категорию (%)</t>
  </si>
  <si>
    <t>Количество педагогических работников в возрасте до 30 лет, работающих в  муниципальных образовательных учреждениях (%)</t>
  </si>
  <si>
    <t>Количество обучающихся в образовательных учреждениях, отвечающих современным требованиям к условиям образовательного процесса (%)</t>
  </si>
  <si>
    <t>Количество средних общеобразовательных учреждений, располагающих автоматизированными рабочими местами учителя в каждом учебном кабинете, в котором организуются учебные занятия обучающихся 5-11 классов (%)</t>
  </si>
  <si>
    <t>Количество образовательных учреждений, осуществляющих опытно-экспериментальную деятельность в направлении освоения современных образовательных технологий (%)</t>
  </si>
  <si>
    <t>Количество общеобразовательных учреждений оборудованных локальными сетями (%)</t>
  </si>
  <si>
    <t>Количество пристроев в образовательных учреждениях (ед.)</t>
  </si>
  <si>
    <t>Охват питанием обучающихся общеобразовательных учреждений, получающих денежные средства на питание за счет средств областного бюджета и бюджета города Челябинска (в процентах от общего числа)</t>
  </si>
  <si>
    <t>Общий охват горячим питанием обучающихся общеобразовательных учреждений во время образовательного процесса</t>
  </si>
  <si>
    <t>Готовность к оздоровительному периоду муниципальных загородных оздоровительных лагерей (наличие учреждений, имеющих санитарно-эпидемиологические заключения, в процентах от общего числа лагерей):</t>
  </si>
  <si>
    <t>Охват детей в период летних школьных каникул в лагерях с дневным пребыванием детей (в процентах от общего числа детей в возрасте от 7 до 15 лет):</t>
  </si>
  <si>
    <t>Охват отдыхом и оздоровлением детей в загородных оздоровительных лагерях за счет средств областного бюджета и бюджета города Челябинска (в процентах от общего числа детей от 7 до 15 лет)</t>
  </si>
  <si>
    <t>Организация отдыха детей путем организации летних полевых лагерей и туристических походов (в процентах от общего числа детей  в возрасте от 7 до 17 лет):</t>
  </si>
  <si>
    <t>Количество образовательных учреждений, в которых произведен ремонт помещений</t>
  </si>
  <si>
    <t>Количество муниципальных образовательных учреждений, в которых проведен  ремонт  кровли</t>
  </si>
  <si>
    <t>Количество муниципальных образовательных учреждений, в которых проведен ремонт  фасадов:</t>
  </si>
  <si>
    <t>Количества муниципальных образовательных учреждений, в которых проведено благоустройство территорий</t>
  </si>
  <si>
    <t>Количество учреждений, в которых проведен ремонт инженерных сетей:</t>
  </si>
  <si>
    <t>Количество муниципальных образовательных учреждений, в которых установлены новые тепловые узлы</t>
  </si>
  <si>
    <t>Количество установленных новых приборов учета энергоресурсов</t>
  </si>
  <si>
    <t>Количество учреждений, в которых проведен ремонт мест общего пользования</t>
  </si>
  <si>
    <t>Количество муниципальных образовательных учреждений, принятых комиссиями к новому учебному году  (в процентах от общего числа образовательных учреждений</t>
  </si>
  <si>
    <t>ежегодное обеспечение мерами социальной поддержки 100 процентов от общего количества обратившихся участников и ветеранов боевых действий, участников вооруженных конфликтов и членов их семей</t>
  </si>
  <si>
    <t>довести охват информационными, спортивными, патриотическими, культурно-массовыми мероприятиями до 50 процентов от участников, ветеранов боевых действий, участников вооруженных конфликтов и членов их семей</t>
  </si>
  <si>
    <t>Управление капитального строительства</t>
  </si>
  <si>
    <t>Управление физической культуры, спорта и туризма</t>
  </si>
  <si>
    <t>в т.ч. Управление по делам образования</t>
  </si>
  <si>
    <t xml:space="preserve"> УКС</t>
  </si>
  <si>
    <t xml:space="preserve">ежегодное обеспечение мерами социальной поддержки 100 процентов детей в возрасте до 18 лет из семей участников и ветеранов боевых действий, участников вооруженных конфликтов, не имеющих мер социальной поддержки по законодательству Российской Федерации </t>
  </si>
  <si>
    <t>Охват питанием воспитанников муниципальных дошкольных образовательных учреждений, получающих денежные средства на питание за счет средств областного бюджета и бюджета города Челябинска (в процентах от общего числа)</t>
  </si>
  <si>
    <t>выполнение предписаний органов государственного пожарного надзора  в образовательных учреждениях, подлежащих лицензированию</t>
  </si>
  <si>
    <r>
      <t xml:space="preserve">  Наименование </t>
    </r>
    <r>
      <rPr>
        <u val="single"/>
        <sz val="10"/>
        <rFont val="Times New Roman"/>
        <family val="1"/>
      </rPr>
      <t>программы</t>
    </r>
    <r>
      <rPr>
        <sz val="10"/>
        <rFont val="Times New Roman"/>
        <family val="1"/>
      </rPr>
      <t xml:space="preserve">            </t>
    </r>
    <r>
      <rPr>
        <i/>
        <sz val="10"/>
        <rFont val="Times New Roman"/>
        <family val="1"/>
      </rPr>
      <t>Индикативные показатели (ед. изм.)</t>
    </r>
  </si>
  <si>
    <t>Отраслевая целевая программа "Обеспечение комплексной безопасности образовательных учреждений города Челябинска на 2011-2013 годы"</t>
  </si>
  <si>
    <t>А.З. Бежиашвили</t>
  </si>
  <si>
    <t xml:space="preserve">2 63 64 57 </t>
  </si>
  <si>
    <t>Отраслевая целевая программа "Реализация в 2011 году экспериментального проекта по совершенствованию организации питания обучающихся в муниципальных общеобразовательных учреждениях города Челябинска"</t>
  </si>
  <si>
    <t>Количество муниципальных общеобразовательных учреждений, в которых произведен ремонт пищеблоков (единиц)</t>
  </si>
  <si>
    <t>Количество муниципальных общеобразовательных учреждений, оснащенных современным технологическим оборудованием (единиц)</t>
  </si>
  <si>
    <t>Количество муниципальных общеобразовательных учреждений, в которых произведен ремонт обеденных зон (единиц)</t>
  </si>
  <si>
    <t>Количество муниципальных общеобразовательных учреждений, внедривших альтернативные формы обслуживания (единиц)</t>
  </si>
  <si>
    <t>Количество учащихся муниципальных общеобразовательных учреждений, получающих горячее питание в школьных столовых (человек</t>
  </si>
  <si>
    <t>ОЦП "Подготовка образовательных учреждений города Челябинска к новому учебному году на 2011 - 2013 годы"</t>
  </si>
  <si>
    <t>Информация о реализации городских целевых программ, отраслевых целевых программ за 2011г.</t>
  </si>
  <si>
    <t>Ведомственная целевая программа "Основные направления реализации государственной политики в системе образования города Челябинска на 2011-2013 годы"</t>
  </si>
  <si>
    <t>Доля детей, посещающих дошкольные образовательные учреждения (процентов)</t>
  </si>
  <si>
    <t>Доля учащихся, не завершивших образование данного уровня в прошедшем учебном году (процентов)</t>
  </si>
  <si>
    <t>Доля детей-инвалидов и детей с ограниченными возможностями здоровья, охваченных коррекционным образованием (процентов)</t>
  </si>
  <si>
    <t>Охват детей и подростков программами дополнительного образования в общеобразовательных учреждениях и учреждениях дополнительного образования детей (процентов)</t>
  </si>
  <si>
    <t>Количество работников муниципальных муниципальных образовательных учреждений, повысивших квалификацию (человек)</t>
  </si>
  <si>
    <t>Ю.В. Газенкампф</t>
  </si>
  <si>
    <t>263 75 52</t>
  </si>
  <si>
    <t>Начальник Управления по делам образования города Челябинска</t>
  </si>
  <si>
    <t>С.В. Портье</t>
  </si>
  <si>
    <t>Городская целевая программа по реализации национального проекта "Образование" г. Челябинска на 2011-2013 годы*, в том числе подпрограммы: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</si>
</sst>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#,##0.00_ ;\-#,##0.00\ "/>
    <numFmt numFmtId="167" formatCode="#,##0.0_ ;\-#,##0.0\ "/>
    <numFmt numFmtId="168" formatCode="_-* #,##0.0_р_._-;\-* #,##0.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-* #,##0.000_р_._-;\-* #,##0.000_р_._-;_-* &quot;-&quot;??_р_._-;_-@_-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sz val="16"/>
      <color indexed="10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3" fontId="8" fillId="0" borderId="2" xfId="22" applyFont="1" applyBorder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43" fontId="8" fillId="0" borderId="2" xfId="22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43" fontId="12" fillId="0" borderId="2" xfId="22" applyFont="1" applyBorder="1" applyAlignment="1">
      <alignment vertical="center"/>
    </xf>
    <xf numFmtId="43" fontId="8" fillId="0" borderId="2" xfId="22" applyFont="1" applyFill="1" applyBorder="1" applyAlignment="1">
      <alignment horizontal="center" vertical="center"/>
    </xf>
    <xf numFmtId="4" fontId="8" fillId="0" borderId="5" xfId="0" applyNumberFormat="1" applyFont="1" applyBorder="1" applyAlignment="1">
      <alignment vertical="center"/>
    </xf>
    <xf numFmtId="0" fontId="8" fillId="0" borderId="6" xfId="0" applyFont="1" applyBorder="1" applyAlignment="1">
      <alignment/>
    </xf>
    <xf numFmtId="0" fontId="8" fillId="0" borderId="2" xfId="0" applyFont="1" applyBorder="1" applyAlignment="1">
      <alignment horizontal="justify" vertical="top" wrapText="1"/>
    </xf>
    <xf numFmtId="43" fontId="8" fillId="0" borderId="6" xfId="22" applyFont="1" applyBorder="1" applyAlignment="1">
      <alignment vertical="center"/>
    </xf>
    <xf numFmtId="0" fontId="8" fillId="0" borderId="7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/>
    </xf>
    <xf numFmtId="43" fontId="8" fillId="2" borderId="2" xfId="22" applyFont="1" applyFill="1" applyBorder="1" applyAlignment="1">
      <alignment vertical="center"/>
    </xf>
    <xf numFmtId="43" fontId="8" fillId="2" borderId="6" xfId="22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49" fontId="8" fillId="0" borderId="2" xfId="18" applyNumberFormat="1" applyFont="1" applyBorder="1" applyAlignment="1">
      <alignment horizontal="left" vertical="center" wrapText="1"/>
      <protection/>
    </xf>
    <xf numFmtId="1" fontId="8" fillId="0" borderId="2" xfId="0" applyNumberFormat="1" applyFont="1" applyBorder="1" applyAlignment="1">
      <alignment horizontal="center" vertical="center"/>
    </xf>
    <xf numFmtId="49" fontId="11" fillId="0" borderId="2" xfId="18" applyNumberFormat="1" applyFont="1" applyBorder="1" applyAlignment="1">
      <alignment horizontal="left" vertical="center" wrapText="1"/>
      <protection/>
    </xf>
    <xf numFmtId="9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43" fontId="8" fillId="0" borderId="8" xfId="22" applyFont="1" applyBorder="1" applyAlignment="1">
      <alignment vertical="center"/>
    </xf>
    <xf numFmtId="167" fontId="8" fillId="0" borderId="8" xfId="2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43" fontId="8" fillId="0" borderId="0" xfId="22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168" fontId="8" fillId="0" borderId="2" xfId="22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43" fontId="8" fillId="0" borderId="2" xfId="0" applyNumberFormat="1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3" fontId="8" fillId="0" borderId="2" xfId="22" applyFont="1" applyBorder="1" applyAlignment="1">
      <alignment/>
    </xf>
    <xf numFmtId="0" fontId="11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43" fontId="8" fillId="0" borderId="2" xfId="22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" fontId="8" fillId="0" borderId="2" xfId="19" applyNumberFormat="1" applyFont="1" applyBorder="1" applyAlignment="1">
      <alignment horizontal="center" vertical="center" wrapText="1"/>
      <protection/>
    </xf>
    <xf numFmtId="4" fontId="8" fillId="0" borderId="2" xfId="19" applyNumberFormat="1" applyFont="1" applyBorder="1" applyAlignment="1">
      <alignment horizontal="center" vertical="center"/>
      <protection/>
    </xf>
    <xf numFmtId="43" fontId="12" fillId="0" borderId="2" xfId="22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67" fontId="12" fillId="0" borderId="2" xfId="22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3" fontId="8" fillId="0" borderId="2" xfId="22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/>
    </xf>
    <xf numFmtId="165" fontId="8" fillId="0" borderId="5" xfId="22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64" fontId="0" fillId="0" borderId="2" xfId="0" applyNumberFormat="1" applyFont="1" applyFill="1" applyBorder="1" applyAlignment="1">
      <alignment horizontal="center" vertical="center"/>
    </xf>
    <xf numFmtId="43" fontId="7" fillId="0" borderId="0" xfId="0" applyNumberFormat="1" applyFont="1" applyAlignment="1">
      <alignment vertical="center"/>
    </xf>
    <xf numFmtId="43" fontId="8" fillId="0" borderId="0" xfId="0" applyNumberFormat="1" applyFont="1" applyAlignment="1">
      <alignment/>
    </xf>
    <xf numFmtId="4" fontId="8" fillId="0" borderId="2" xfId="19" applyNumberFormat="1" applyFont="1" applyFill="1" applyBorder="1" applyAlignment="1">
      <alignment horizontal="center" vertical="center"/>
      <protection/>
    </xf>
    <xf numFmtId="43" fontId="8" fillId="0" borderId="2" xfId="22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3" fontId="6" fillId="0" borderId="0" xfId="0" applyNumberFormat="1" applyFont="1" applyBorder="1" applyAlignment="1">
      <alignment horizontal="left" vertical="center" wrapText="1"/>
    </xf>
    <xf numFmtId="4" fontId="8" fillId="0" borderId="0" xfId="19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wrapText="1"/>
    </xf>
    <xf numFmtId="0" fontId="11" fillId="0" borderId="0" xfId="0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Обычный_форма № 1 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view="pageBreakPreview" zoomScale="75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96" sqref="C96:Z98"/>
    </sheetView>
  </sheetViews>
  <sheetFormatPr defaultColWidth="9.00390625" defaultRowHeight="12.75"/>
  <cols>
    <col min="1" max="1" width="2.25390625" style="2" bestFit="1" customWidth="1"/>
    <col min="2" max="2" width="52.125" style="58" customWidth="1"/>
    <col min="3" max="3" width="20.875" style="5" customWidth="1"/>
    <col min="4" max="4" width="14.625" style="5" customWidth="1"/>
    <col min="5" max="5" width="14.25390625" style="5" customWidth="1"/>
    <col min="6" max="6" width="14.00390625" style="5" customWidth="1"/>
    <col min="7" max="7" width="14.875" style="5" customWidth="1"/>
    <col min="8" max="8" width="14.625" style="5" customWidth="1"/>
    <col min="9" max="9" width="15.625" style="5" customWidth="1"/>
    <col min="10" max="10" width="15.875" style="5" customWidth="1"/>
    <col min="11" max="11" width="14.125" style="5" customWidth="1"/>
    <col min="12" max="12" width="13.75390625" style="5" customWidth="1"/>
    <col min="13" max="14" width="9.25390625" style="5" bestFit="1" customWidth="1"/>
    <col min="15" max="15" width="13.375" style="99" customWidth="1"/>
    <col min="16" max="16" width="9.125" style="3" customWidth="1"/>
  </cols>
  <sheetData>
    <row r="1" spans="1:15" ht="18">
      <c r="A1" s="124" t="s">
        <v>82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7.5" customHeight="1" thickBot="1">
      <c r="A2" s="1"/>
      <c r="B2" s="8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95"/>
    </row>
    <row r="3" spans="1:16" s="7" customFormat="1" ht="14.25" customHeight="1">
      <c r="A3" s="125"/>
      <c r="B3" s="128" t="s">
        <v>71</v>
      </c>
      <c r="C3" s="131" t="s">
        <v>1</v>
      </c>
      <c r="D3" s="132"/>
      <c r="E3" s="132"/>
      <c r="F3" s="132"/>
      <c r="G3" s="132"/>
      <c r="H3" s="132"/>
      <c r="I3" s="132"/>
      <c r="J3" s="132"/>
      <c r="K3" s="132"/>
      <c r="L3" s="133"/>
      <c r="M3" s="134" t="s">
        <v>2</v>
      </c>
      <c r="N3" s="135"/>
      <c r="O3" s="138" t="s">
        <v>3</v>
      </c>
      <c r="P3" s="6"/>
    </row>
    <row r="4" spans="1:16" s="7" customFormat="1" ht="12" customHeight="1">
      <c r="A4" s="126"/>
      <c r="B4" s="129"/>
      <c r="C4" s="116" t="s">
        <v>4</v>
      </c>
      <c r="D4" s="117"/>
      <c r="E4" s="116" t="s">
        <v>5</v>
      </c>
      <c r="F4" s="117"/>
      <c r="G4" s="116" t="s">
        <v>6</v>
      </c>
      <c r="H4" s="117"/>
      <c r="I4" s="116" t="s">
        <v>7</v>
      </c>
      <c r="J4" s="117"/>
      <c r="K4" s="116" t="s">
        <v>8</v>
      </c>
      <c r="L4" s="117"/>
      <c r="M4" s="136"/>
      <c r="N4" s="137"/>
      <c r="O4" s="139"/>
      <c r="P4" s="6"/>
    </row>
    <row r="5" spans="1:16" s="7" customFormat="1" ht="15.75" customHeight="1">
      <c r="A5" s="127"/>
      <c r="B5" s="130"/>
      <c r="C5" s="8" t="s">
        <v>9</v>
      </c>
      <c r="D5" s="8" t="s">
        <v>10</v>
      </c>
      <c r="E5" s="8" t="s">
        <v>9</v>
      </c>
      <c r="F5" s="8" t="s">
        <v>10</v>
      </c>
      <c r="G5" s="8" t="s">
        <v>9</v>
      </c>
      <c r="H5" s="8" t="s">
        <v>10</v>
      </c>
      <c r="I5" s="8" t="s">
        <v>9</v>
      </c>
      <c r="J5" s="8" t="s">
        <v>10</v>
      </c>
      <c r="K5" s="8" t="s">
        <v>9</v>
      </c>
      <c r="L5" s="8" t="s">
        <v>10</v>
      </c>
      <c r="M5" s="8" t="s">
        <v>11</v>
      </c>
      <c r="N5" s="8" t="s">
        <v>10</v>
      </c>
      <c r="O5" s="140"/>
      <c r="P5" s="6"/>
    </row>
    <row r="6" spans="1:16" s="7" customFormat="1" ht="13.5" customHeight="1" thickBot="1">
      <c r="A6" s="9">
        <v>1</v>
      </c>
      <c r="B6" s="10">
        <v>2</v>
      </c>
      <c r="C6" s="94">
        <v>3</v>
      </c>
      <c r="D6" s="94">
        <v>4</v>
      </c>
      <c r="E6" s="94">
        <v>5</v>
      </c>
      <c r="F6" s="94">
        <v>6</v>
      </c>
      <c r="G6" s="94">
        <v>7</v>
      </c>
      <c r="H6" s="94">
        <v>8</v>
      </c>
      <c r="I6" s="94">
        <v>9</v>
      </c>
      <c r="J6" s="94">
        <v>10</v>
      </c>
      <c r="K6" s="94">
        <v>11</v>
      </c>
      <c r="L6" s="94">
        <v>12</v>
      </c>
      <c r="M6" s="11">
        <v>13</v>
      </c>
      <c r="N6" s="11">
        <v>14</v>
      </c>
      <c r="O6" s="96">
        <v>15</v>
      </c>
      <c r="P6" s="6"/>
    </row>
    <row r="7" spans="1:15" s="78" customFormat="1" ht="38.25">
      <c r="A7" s="119">
        <v>1</v>
      </c>
      <c r="B7" s="74" t="s">
        <v>93</v>
      </c>
      <c r="C7" s="18">
        <f>C8+C9+C10+C14+C15+C18+C19</f>
        <v>324115.71</v>
      </c>
      <c r="D7" s="18">
        <f>D8+D9+D10+D14+D15+D18+D19</f>
        <v>301105.5</v>
      </c>
      <c r="E7" s="18">
        <f>E8+E9+E10+E14+E15+E18+E19</f>
        <v>70662.2</v>
      </c>
      <c r="F7" s="18">
        <f>F8+F9+F10+F14+F15+F18+F19</f>
        <v>62497.12</v>
      </c>
      <c r="G7" s="18">
        <f>G8+G9+G10+G14+G15+G18+G20</f>
        <v>228513.7</v>
      </c>
      <c r="H7" s="18">
        <f>H8+H9+H10+H14+H15+H18+H19</f>
        <v>214910.27</v>
      </c>
      <c r="I7" s="75">
        <f>I8+I9+I10+I14+I15+I18+I19</f>
        <v>24939.81</v>
      </c>
      <c r="J7" s="75">
        <f>J8+J9+J10+J14+J15+J18+J19</f>
        <v>23698.11</v>
      </c>
      <c r="K7" s="75">
        <f>K8+K9+K10+K14+K15+K18+K19</f>
        <v>0</v>
      </c>
      <c r="L7" s="75">
        <f>L8+L9+L10+L14+L15+L18+L19</f>
        <v>0</v>
      </c>
      <c r="M7" s="76"/>
      <c r="N7" s="76"/>
      <c r="O7" s="77">
        <f>D7*100/C7</f>
        <v>92.90061873273591</v>
      </c>
    </row>
    <row r="8" spans="1:15" s="79" customFormat="1" ht="38.25">
      <c r="A8" s="119"/>
      <c r="B8" s="16" t="s">
        <v>18</v>
      </c>
      <c r="C8" s="18">
        <f aca="true" t="shared" si="0" ref="C8:C18">E8+G8+I8</f>
        <v>12222.220000000001</v>
      </c>
      <c r="D8" s="18">
        <f aca="true" t="shared" si="1" ref="D8:D18">F8+H8+J8</f>
        <v>10467.630000000001</v>
      </c>
      <c r="E8" s="18"/>
      <c r="G8" s="18">
        <v>7681.42</v>
      </c>
      <c r="H8" s="18">
        <v>6502.1</v>
      </c>
      <c r="I8" s="75">
        <v>4540.8</v>
      </c>
      <c r="J8" s="75">
        <v>3965.53</v>
      </c>
      <c r="K8" s="18"/>
      <c r="L8" s="18"/>
      <c r="M8" s="76"/>
      <c r="N8" s="80"/>
      <c r="O8" s="77">
        <f aca="true" t="shared" si="2" ref="O8:O18">D8*100/C8</f>
        <v>85.64426102622927</v>
      </c>
    </row>
    <row r="9" spans="1:17" s="79" customFormat="1" ht="25.5">
      <c r="A9" s="119"/>
      <c r="B9" s="16" t="s">
        <v>19</v>
      </c>
      <c r="C9" s="18">
        <f t="shared" si="0"/>
        <v>4418.14</v>
      </c>
      <c r="D9" s="18">
        <f t="shared" si="1"/>
        <v>3636.8</v>
      </c>
      <c r="E9" s="14"/>
      <c r="F9" s="14"/>
      <c r="G9" s="18">
        <v>2468.63</v>
      </c>
      <c r="H9" s="18">
        <v>1715.07</v>
      </c>
      <c r="I9" s="75">
        <v>1949.51</v>
      </c>
      <c r="J9" s="75">
        <v>1921.73</v>
      </c>
      <c r="K9" s="18"/>
      <c r="L9" s="18"/>
      <c r="M9" s="76"/>
      <c r="N9" s="80"/>
      <c r="O9" s="77">
        <f t="shared" si="2"/>
        <v>82.31518240707628</v>
      </c>
      <c r="Q9" s="81"/>
    </row>
    <row r="10" spans="1:17" s="79" customFormat="1" ht="25.5">
      <c r="A10" s="119"/>
      <c r="B10" s="16" t="s">
        <v>20</v>
      </c>
      <c r="C10" s="18">
        <f t="shared" si="0"/>
        <v>3883.65</v>
      </c>
      <c r="D10" s="18">
        <f t="shared" si="1"/>
        <v>3376.18</v>
      </c>
      <c r="E10" s="18"/>
      <c r="F10" s="18"/>
      <c r="G10" s="18">
        <v>281.25</v>
      </c>
      <c r="H10" s="18"/>
      <c r="I10" s="75">
        <f>I11+I12+I13</f>
        <v>3602.4</v>
      </c>
      <c r="J10" s="75">
        <f>J11+J12+J13</f>
        <v>3376.18</v>
      </c>
      <c r="K10" s="18"/>
      <c r="L10" s="18"/>
      <c r="M10" s="76"/>
      <c r="N10" s="80"/>
      <c r="O10" s="77">
        <f t="shared" si="2"/>
        <v>86.93316853990447</v>
      </c>
      <c r="Q10" s="81"/>
    </row>
    <row r="11" spans="1:17" s="79" customFormat="1" ht="14.25" customHeight="1">
      <c r="A11" s="119"/>
      <c r="B11" s="16" t="s">
        <v>66</v>
      </c>
      <c r="C11" s="18">
        <f t="shared" si="0"/>
        <v>3602.4</v>
      </c>
      <c r="D11" s="18">
        <f t="shared" si="1"/>
        <v>3376.18</v>
      </c>
      <c r="E11" s="18"/>
      <c r="F11" s="18"/>
      <c r="G11" s="18"/>
      <c r="H11" s="18"/>
      <c r="I11" s="75">
        <v>3602.4</v>
      </c>
      <c r="J11" s="75">
        <v>3376.18</v>
      </c>
      <c r="K11" s="18"/>
      <c r="L11" s="18"/>
      <c r="M11" s="76"/>
      <c r="N11" s="80"/>
      <c r="O11" s="77">
        <f t="shared" si="2"/>
        <v>93.72029757939151</v>
      </c>
      <c r="Q11" s="81"/>
    </row>
    <row r="12" spans="1:15" s="79" customFormat="1" ht="13.5" customHeight="1">
      <c r="A12" s="119"/>
      <c r="B12" s="16" t="s">
        <v>14</v>
      </c>
      <c r="C12" s="18">
        <f t="shared" si="0"/>
        <v>0</v>
      </c>
      <c r="D12" s="18">
        <f t="shared" si="1"/>
        <v>0</v>
      </c>
      <c r="E12" s="18"/>
      <c r="F12" s="18"/>
      <c r="G12" s="18"/>
      <c r="H12" s="18"/>
      <c r="I12" s="75"/>
      <c r="J12" s="75"/>
      <c r="K12" s="18"/>
      <c r="L12" s="18"/>
      <c r="M12" s="76"/>
      <c r="N12" s="80"/>
      <c r="O12" s="77"/>
    </row>
    <row r="13" spans="1:15" s="79" customFormat="1" ht="17.25" customHeight="1">
      <c r="A13" s="119"/>
      <c r="B13" s="16" t="s">
        <v>15</v>
      </c>
      <c r="C13" s="18">
        <f t="shared" si="0"/>
        <v>0</v>
      </c>
      <c r="D13" s="18">
        <f t="shared" si="1"/>
        <v>0</v>
      </c>
      <c r="E13" s="82"/>
      <c r="F13" s="82"/>
      <c r="G13" s="18"/>
      <c r="H13" s="18"/>
      <c r="I13" s="75"/>
      <c r="J13" s="75"/>
      <c r="K13" s="18"/>
      <c r="L13" s="18"/>
      <c r="M13" s="76"/>
      <c r="N13" s="80"/>
      <c r="O13" s="77"/>
    </row>
    <row r="14" spans="1:15" s="79" customFormat="1" ht="38.25">
      <c r="A14" s="119"/>
      <c r="B14" s="16" t="s">
        <v>21</v>
      </c>
      <c r="C14" s="18">
        <f t="shared" si="0"/>
        <v>93339.34</v>
      </c>
      <c r="D14" s="18">
        <f t="shared" si="1"/>
        <v>81631.51000000001</v>
      </c>
      <c r="E14" s="82">
        <v>70662.2</v>
      </c>
      <c r="F14" s="82">
        <v>62497.12</v>
      </c>
      <c r="G14" s="83">
        <v>21412.14</v>
      </c>
      <c r="H14" s="103">
        <v>17869.39</v>
      </c>
      <c r="I14" s="75">
        <v>1265</v>
      </c>
      <c r="J14" s="75">
        <v>1265</v>
      </c>
      <c r="K14" s="84"/>
      <c r="L14" s="18"/>
      <c r="M14" s="76"/>
      <c r="N14" s="80"/>
      <c r="O14" s="77">
        <f t="shared" si="2"/>
        <v>87.45670367928466</v>
      </c>
    </row>
    <row r="15" spans="1:15" s="79" customFormat="1" ht="25.5">
      <c r="A15" s="119"/>
      <c r="B15" s="16" t="s">
        <v>22</v>
      </c>
      <c r="C15" s="18">
        <f t="shared" si="0"/>
        <v>205941.06</v>
      </c>
      <c r="D15" s="18">
        <f t="shared" si="1"/>
        <v>197944.31</v>
      </c>
      <c r="E15" s="18"/>
      <c r="F15" s="18"/>
      <c r="G15" s="82">
        <v>196566.26</v>
      </c>
      <c r="H15" s="82">
        <v>188719.71</v>
      </c>
      <c r="I15" s="75">
        <f>I16+I17</f>
        <v>9374.8</v>
      </c>
      <c r="J15" s="75">
        <f>J16+J17</f>
        <v>9224.6</v>
      </c>
      <c r="K15" s="84"/>
      <c r="L15" s="18"/>
      <c r="M15" s="76"/>
      <c r="N15" s="80"/>
      <c r="O15" s="77">
        <f t="shared" si="2"/>
        <v>96.11697152573655</v>
      </c>
    </row>
    <row r="16" spans="1:15" s="79" customFormat="1" ht="20.25">
      <c r="A16" s="119"/>
      <c r="B16" s="16" t="s">
        <v>66</v>
      </c>
      <c r="C16" s="18">
        <f t="shared" si="0"/>
        <v>205941.06</v>
      </c>
      <c r="D16" s="18">
        <f t="shared" si="1"/>
        <v>197944.31</v>
      </c>
      <c r="E16" s="18"/>
      <c r="F16" s="18"/>
      <c r="G16" s="82">
        <v>196566.26</v>
      </c>
      <c r="H16" s="82">
        <v>188719.71</v>
      </c>
      <c r="I16" s="75">
        <v>9374.8</v>
      </c>
      <c r="J16" s="75">
        <v>9224.6</v>
      </c>
      <c r="K16" s="84"/>
      <c r="L16" s="18"/>
      <c r="M16" s="76"/>
      <c r="N16" s="80"/>
      <c r="O16" s="77">
        <f t="shared" si="2"/>
        <v>96.11697152573655</v>
      </c>
    </row>
    <row r="17" spans="1:15" s="79" customFormat="1" ht="14.25" customHeight="1">
      <c r="A17" s="119"/>
      <c r="B17" s="16" t="s">
        <v>67</v>
      </c>
      <c r="C17" s="18">
        <f t="shared" si="0"/>
        <v>0</v>
      </c>
      <c r="D17" s="18">
        <f t="shared" si="1"/>
        <v>0</v>
      </c>
      <c r="E17" s="18"/>
      <c r="F17" s="18"/>
      <c r="G17" s="18"/>
      <c r="H17" s="18"/>
      <c r="I17" s="75"/>
      <c r="J17" s="75"/>
      <c r="K17" s="18"/>
      <c r="L17" s="18"/>
      <c r="M17" s="76"/>
      <c r="N17" s="80"/>
      <c r="O17" s="77"/>
    </row>
    <row r="18" spans="1:15" s="79" customFormat="1" ht="38.25">
      <c r="A18" s="119"/>
      <c r="B18" s="16" t="s">
        <v>23</v>
      </c>
      <c r="C18" s="18">
        <f t="shared" si="0"/>
        <v>4311.3</v>
      </c>
      <c r="D18" s="18">
        <f t="shared" si="1"/>
        <v>4049.07</v>
      </c>
      <c r="E18" s="18"/>
      <c r="F18" s="18"/>
      <c r="G18" s="18">
        <v>104</v>
      </c>
      <c r="H18" s="18">
        <v>104</v>
      </c>
      <c r="I18" s="75">
        <v>4207.3</v>
      </c>
      <c r="J18" s="75">
        <v>3945.07</v>
      </c>
      <c r="K18" s="18"/>
      <c r="L18" s="18"/>
      <c r="M18" s="76"/>
      <c r="N18" s="80"/>
      <c r="O18" s="77">
        <f t="shared" si="2"/>
        <v>93.91761185721244</v>
      </c>
    </row>
    <row r="19" spans="1:15" s="79" customFormat="1" ht="38.25">
      <c r="A19" s="119"/>
      <c r="B19" s="16" t="s">
        <v>24</v>
      </c>
      <c r="C19" s="18">
        <f>C20</f>
        <v>0</v>
      </c>
      <c r="D19" s="18">
        <f>D20</f>
        <v>0</v>
      </c>
      <c r="E19" s="18"/>
      <c r="F19" s="18"/>
      <c r="H19" s="18"/>
      <c r="I19" s="75"/>
      <c r="J19" s="75"/>
      <c r="K19" s="18"/>
      <c r="L19" s="18"/>
      <c r="M19" s="76"/>
      <c r="N19" s="80"/>
      <c r="O19" s="77"/>
    </row>
    <row r="20" spans="1:15" s="79" customFormat="1" ht="20.25">
      <c r="A20" s="119"/>
      <c r="B20" s="16" t="s">
        <v>12</v>
      </c>
      <c r="C20" s="18">
        <f>E20+G20+I20</f>
        <v>0</v>
      </c>
      <c r="D20" s="18">
        <f>F20+H20+J20</f>
        <v>0</v>
      </c>
      <c r="E20" s="18"/>
      <c r="F20" s="18"/>
      <c r="G20" s="18"/>
      <c r="H20" s="18"/>
      <c r="I20" s="75"/>
      <c r="J20" s="75"/>
      <c r="K20" s="18"/>
      <c r="L20" s="18"/>
      <c r="M20" s="76"/>
      <c r="N20" s="80"/>
      <c r="O20" s="77"/>
    </row>
    <row r="21" spans="1:16" s="7" customFormat="1" ht="7.5" customHeight="1">
      <c r="A21" s="71"/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22"/>
      <c r="M21" s="19"/>
      <c r="N21" s="72"/>
      <c r="O21" s="85"/>
      <c r="P21" s="6"/>
    </row>
    <row r="22" spans="1:16" s="7" customFormat="1" ht="25.5">
      <c r="A22" s="20"/>
      <c r="B22" s="21" t="s">
        <v>31</v>
      </c>
      <c r="C22" s="12"/>
      <c r="D22" s="12"/>
      <c r="E22" s="12"/>
      <c r="F22" s="12"/>
      <c r="G22" s="12"/>
      <c r="H22" s="12"/>
      <c r="I22" s="17"/>
      <c r="J22" s="17"/>
      <c r="K22" s="12"/>
      <c r="L22" s="22"/>
      <c r="M22" s="8">
        <v>100</v>
      </c>
      <c r="N22" s="23">
        <v>100</v>
      </c>
      <c r="O22" s="85">
        <f>N22*100/M22</f>
        <v>100</v>
      </c>
      <c r="P22" s="6"/>
    </row>
    <row r="23" spans="1:16" s="7" customFormat="1" ht="38.25">
      <c r="A23" s="20"/>
      <c r="B23" s="21" t="s">
        <v>32</v>
      </c>
      <c r="C23" s="12"/>
      <c r="D23" s="12"/>
      <c r="E23" s="12"/>
      <c r="F23" s="12"/>
      <c r="G23" s="12"/>
      <c r="H23" s="12"/>
      <c r="I23" s="12"/>
      <c r="J23" s="12"/>
      <c r="K23" s="12"/>
      <c r="L23" s="22"/>
      <c r="M23" s="8">
        <v>96</v>
      </c>
      <c r="N23" s="23">
        <v>97</v>
      </c>
      <c r="O23" s="85">
        <f aca="true" t="shared" si="3" ref="O23:O41">N23*100/M23</f>
        <v>101.04166666666667</v>
      </c>
      <c r="P23" s="6"/>
    </row>
    <row r="24" spans="1:16" s="7" customFormat="1" ht="38.25">
      <c r="A24" s="20"/>
      <c r="B24" s="21" t="s">
        <v>33</v>
      </c>
      <c r="C24" s="12"/>
      <c r="D24" s="12"/>
      <c r="E24" s="12"/>
      <c r="F24" s="12"/>
      <c r="G24" s="12"/>
      <c r="H24" s="12"/>
      <c r="I24" s="12"/>
      <c r="J24" s="12"/>
      <c r="K24" s="12"/>
      <c r="L24" s="22"/>
      <c r="M24" s="8">
        <v>80</v>
      </c>
      <c r="N24" s="23">
        <v>80</v>
      </c>
      <c r="O24" s="85">
        <f t="shared" si="3"/>
        <v>100</v>
      </c>
      <c r="P24" s="6"/>
    </row>
    <row r="25" spans="1:16" s="7" customFormat="1" ht="25.5">
      <c r="A25" s="20"/>
      <c r="B25" s="21" t="s">
        <v>34</v>
      </c>
      <c r="C25" s="12"/>
      <c r="D25" s="12"/>
      <c r="E25" s="12"/>
      <c r="F25" s="12"/>
      <c r="G25" s="12"/>
      <c r="H25" s="12"/>
      <c r="I25" s="12"/>
      <c r="J25" s="12"/>
      <c r="K25" s="12"/>
      <c r="L25" s="22"/>
      <c r="M25" s="8">
        <v>17</v>
      </c>
      <c r="N25" s="23">
        <v>16</v>
      </c>
      <c r="O25" s="85">
        <f>M25*100/N25</f>
        <v>106.25</v>
      </c>
      <c r="P25" s="6"/>
    </row>
    <row r="26" spans="1:16" s="7" customFormat="1" ht="25.5">
      <c r="A26" s="20"/>
      <c r="B26" s="21" t="s">
        <v>35</v>
      </c>
      <c r="C26" s="12"/>
      <c r="D26" s="12"/>
      <c r="E26" s="12"/>
      <c r="F26" s="12"/>
      <c r="G26" s="12"/>
      <c r="H26" s="12"/>
      <c r="I26" s="12"/>
      <c r="J26" s="12"/>
      <c r="K26" s="12"/>
      <c r="L26" s="22"/>
      <c r="M26" s="8">
        <v>3000</v>
      </c>
      <c r="N26" s="24">
        <v>3200</v>
      </c>
      <c r="O26" s="85">
        <f t="shared" si="3"/>
        <v>106.66666666666667</v>
      </c>
      <c r="P26" s="6"/>
    </row>
    <row r="27" spans="1:16" s="7" customFormat="1" ht="18.75" customHeight="1">
      <c r="A27" s="20"/>
      <c r="B27" s="21" t="s">
        <v>36</v>
      </c>
      <c r="C27" s="12"/>
      <c r="D27" s="12"/>
      <c r="E27" s="12"/>
      <c r="F27" s="12"/>
      <c r="G27" s="12"/>
      <c r="H27" s="12"/>
      <c r="I27" s="12"/>
      <c r="J27" s="12"/>
      <c r="K27" s="12"/>
      <c r="L27" s="22"/>
      <c r="M27" s="8">
        <v>81.7</v>
      </c>
      <c r="N27" s="23">
        <v>81.7</v>
      </c>
      <c r="O27" s="85">
        <f t="shared" si="3"/>
        <v>100</v>
      </c>
      <c r="P27" s="6"/>
    </row>
    <row r="28" spans="1:16" s="7" customFormat="1" ht="30" customHeight="1">
      <c r="A28" s="20"/>
      <c r="B28" s="21" t="s">
        <v>37</v>
      </c>
      <c r="C28" s="12"/>
      <c r="D28" s="12"/>
      <c r="E28" s="12"/>
      <c r="F28" s="12"/>
      <c r="G28" s="12"/>
      <c r="H28" s="12"/>
      <c r="I28" s="12"/>
      <c r="J28" s="12"/>
      <c r="K28" s="12"/>
      <c r="L28" s="22"/>
      <c r="M28" s="8">
        <v>97</v>
      </c>
      <c r="N28" s="23">
        <v>97</v>
      </c>
      <c r="O28" s="85">
        <f t="shared" si="3"/>
        <v>100</v>
      </c>
      <c r="P28" s="6"/>
    </row>
    <row r="29" spans="1:16" s="7" customFormat="1" ht="38.25">
      <c r="A29" s="25"/>
      <c r="B29" s="21" t="s">
        <v>38</v>
      </c>
      <c r="C29" s="12"/>
      <c r="D29" s="12"/>
      <c r="E29" s="26"/>
      <c r="F29" s="26"/>
      <c r="G29" s="26"/>
      <c r="H29" s="26"/>
      <c r="I29" s="26"/>
      <c r="J29" s="26"/>
      <c r="K29" s="26"/>
      <c r="L29" s="27"/>
      <c r="M29" s="8">
        <v>33</v>
      </c>
      <c r="N29" s="28">
        <v>30.78</v>
      </c>
      <c r="O29" s="85">
        <f>M29*100/N29</f>
        <v>107.21247563352826</v>
      </c>
      <c r="P29" s="6"/>
    </row>
    <row r="30" spans="1:16" s="7" customFormat="1" ht="63.75">
      <c r="A30" s="20"/>
      <c r="B30" s="21" t="s">
        <v>39</v>
      </c>
      <c r="C30" s="12"/>
      <c r="D30" s="12"/>
      <c r="E30" s="12"/>
      <c r="F30" s="12"/>
      <c r="G30" s="12"/>
      <c r="H30" s="12"/>
      <c r="I30" s="12"/>
      <c r="J30" s="12"/>
      <c r="K30" s="12"/>
      <c r="L30" s="22"/>
      <c r="M30" s="8">
        <v>9</v>
      </c>
      <c r="N30" s="23">
        <v>9</v>
      </c>
      <c r="O30" s="85">
        <f t="shared" si="3"/>
        <v>100</v>
      </c>
      <c r="P30" s="6"/>
    </row>
    <row r="31" spans="1:16" s="7" customFormat="1" ht="25.5">
      <c r="A31" s="29"/>
      <c r="B31" s="21" t="s">
        <v>40</v>
      </c>
      <c r="C31" s="12"/>
      <c r="D31" s="12"/>
      <c r="E31" s="12"/>
      <c r="F31" s="12"/>
      <c r="G31" s="12"/>
      <c r="H31" s="12"/>
      <c r="I31" s="12"/>
      <c r="J31" s="12"/>
      <c r="K31" s="12"/>
      <c r="L31" s="22"/>
      <c r="M31" s="8">
        <v>38.3</v>
      </c>
      <c r="N31" s="23">
        <v>57.1</v>
      </c>
      <c r="O31" s="85">
        <f t="shared" si="3"/>
        <v>149.08616187989557</v>
      </c>
      <c r="P31" s="6"/>
    </row>
    <row r="32" spans="1:16" s="7" customFormat="1" ht="38.25">
      <c r="A32" s="29"/>
      <c r="B32" s="21" t="s">
        <v>41</v>
      </c>
      <c r="C32" s="12"/>
      <c r="D32" s="12"/>
      <c r="E32" s="12"/>
      <c r="F32" s="12"/>
      <c r="G32" s="12"/>
      <c r="H32" s="12"/>
      <c r="I32" s="12"/>
      <c r="J32" s="12"/>
      <c r="K32" s="12"/>
      <c r="L32" s="22"/>
      <c r="M32" s="8">
        <v>19.5</v>
      </c>
      <c r="N32" s="23">
        <v>20.3</v>
      </c>
      <c r="O32" s="85">
        <f t="shared" si="3"/>
        <v>104.1025641025641</v>
      </c>
      <c r="P32" s="6"/>
    </row>
    <row r="33" spans="1:16" s="7" customFormat="1" ht="38.25">
      <c r="A33" s="29"/>
      <c r="B33" s="21" t="s">
        <v>42</v>
      </c>
      <c r="C33" s="12"/>
      <c r="D33" s="12"/>
      <c r="E33" s="12"/>
      <c r="F33" s="12"/>
      <c r="G33" s="12"/>
      <c r="H33" s="12"/>
      <c r="I33" s="12"/>
      <c r="J33" s="12"/>
      <c r="K33" s="12"/>
      <c r="L33" s="22"/>
      <c r="M33" s="8">
        <v>41</v>
      </c>
      <c r="N33" s="23">
        <v>58.9</v>
      </c>
      <c r="O33" s="85">
        <f t="shared" si="3"/>
        <v>143.65853658536585</v>
      </c>
      <c r="P33" s="6"/>
    </row>
    <row r="34" spans="1:16" s="7" customFormat="1" ht="54.75" customHeight="1">
      <c r="A34" s="30"/>
      <c r="B34" s="21" t="s">
        <v>43</v>
      </c>
      <c r="C34" s="12"/>
      <c r="D34" s="12"/>
      <c r="E34" s="26"/>
      <c r="F34" s="26"/>
      <c r="G34" s="26"/>
      <c r="H34" s="26"/>
      <c r="I34" s="26"/>
      <c r="J34" s="26"/>
      <c r="K34" s="26"/>
      <c r="L34" s="27"/>
      <c r="M34" s="31">
        <v>48</v>
      </c>
      <c r="N34" s="28">
        <v>48</v>
      </c>
      <c r="O34" s="85">
        <f t="shared" si="3"/>
        <v>100</v>
      </c>
      <c r="P34" s="6"/>
    </row>
    <row r="35" spans="1:16" s="7" customFormat="1" ht="38.25">
      <c r="A35" s="29"/>
      <c r="B35" s="21" t="s">
        <v>44</v>
      </c>
      <c r="C35" s="12"/>
      <c r="D35" s="12"/>
      <c r="E35" s="12"/>
      <c r="F35" s="12"/>
      <c r="G35" s="12"/>
      <c r="H35" s="12"/>
      <c r="I35" s="12"/>
      <c r="J35" s="12"/>
      <c r="K35" s="12"/>
      <c r="L35" s="22"/>
      <c r="M35" s="32">
        <v>5.2</v>
      </c>
      <c r="N35" s="23">
        <v>5.2</v>
      </c>
      <c r="O35" s="85">
        <f t="shared" si="3"/>
        <v>100</v>
      </c>
      <c r="P35" s="6"/>
    </row>
    <row r="36" spans="1:16" s="7" customFormat="1" ht="25.5">
      <c r="A36" s="30"/>
      <c r="B36" s="21" t="s">
        <v>45</v>
      </c>
      <c r="C36" s="12"/>
      <c r="D36" s="12"/>
      <c r="E36" s="26"/>
      <c r="F36" s="26"/>
      <c r="G36" s="26"/>
      <c r="H36" s="26"/>
      <c r="I36" s="26"/>
      <c r="J36" s="26"/>
      <c r="K36" s="26"/>
      <c r="L36" s="27"/>
      <c r="M36" s="33">
        <v>78</v>
      </c>
      <c r="N36" s="34">
        <v>79</v>
      </c>
      <c r="O36" s="85">
        <f t="shared" si="3"/>
        <v>101.28205128205128</v>
      </c>
      <c r="P36" s="6"/>
    </row>
    <row r="37" spans="1:16" s="7" customFormat="1" ht="12.75">
      <c r="A37" s="61"/>
      <c r="B37" s="21" t="s">
        <v>46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35">
        <v>1</v>
      </c>
      <c r="N37" s="35">
        <v>1</v>
      </c>
      <c r="O37" s="85">
        <f t="shared" si="3"/>
        <v>100</v>
      </c>
      <c r="P37" s="6"/>
    </row>
    <row r="38" spans="1:16" s="7" customFormat="1" ht="51" customHeight="1">
      <c r="A38" s="115">
        <v>2</v>
      </c>
      <c r="B38" s="52" t="s">
        <v>13</v>
      </c>
      <c r="C38" s="12">
        <f>E38+G38+I38+K38</f>
        <v>900143.15</v>
      </c>
      <c r="D38" s="12">
        <f>F38+H38+J38+L38</f>
        <v>897671.24</v>
      </c>
      <c r="E38" s="12"/>
      <c r="F38" s="12"/>
      <c r="G38" s="12">
        <v>183365.65</v>
      </c>
      <c r="H38" s="12">
        <v>181443.71</v>
      </c>
      <c r="I38" s="12">
        <v>113184</v>
      </c>
      <c r="J38" s="12">
        <v>112634.03</v>
      </c>
      <c r="K38" s="12">
        <v>603593.5</v>
      </c>
      <c r="L38" s="12">
        <v>603593.5</v>
      </c>
      <c r="M38" s="15"/>
      <c r="N38" s="15"/>
      <c r="O38" s="85">
        <f>D38*100/C38</f>
        <v>99.7253870120547</v>
      </c>
      <c r="P38" s="6"/>
    </row>
    <row r="39" spans="1:16" s="7" customFormat="1" ht="51">
      <c r="A39" s="115"/>
      <c r="B39" s="38" t="s">
        <v>69</v>
      </c>
      <c r="C39" s="12"/>
      <c r="D39" s="12"/>
      <c r="E39" s="12"/>
      <c r="F39" s="12"/>
      <c r="G39" s="12"/>
      <c r="H39" s="12"/>
      <c r="I39" s="104"/>
      <c r="J39" s="12"/>
      <c r="K39" s="12"/>
      <c r="L39" s="12"/>
      <c r="M39" s="39">
        <v>100</v>
      </c>
      <c r="N39" s="39">
        <v>100</v>
      </c>
      <c r="O39" s="85">
        <f t="shared" si="3"/>
        <v>100</v>
      </c>
      <c r="P39" s="6"/>
    </row>
    <row r="40" spans="1:16" s="7" customFormat="1" ht="51">
      <c r="A40" s="115"/>
      <c r="B40" s="38" t="s">
        <v>47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39">
        <v>45</v>
      </c>
      <c r="N40" s="39">
        <v>45</v>
      </c>
      <c r="O40" s="85">
        <f t="shared" si="3"/>
        <v>100</v>
      </c>
      <c r="P40" s="6"/>
    </row>
    <row r="41" spans="1:16" s="7" customFormat="1" ht="38.25">
      <c r="A41" s="115"/>
      <c r="B41" s="38" t="s">
        <v>48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39">
        <v>76</v>
      </c>
      <c r="N41" s="39">
        <v>76</v>
      </c>
      <c r="O41" s="85">
        <f t="shared" si="3"/>
        <v>100</v>
      </c>
      <c r="P41" s="6"/>
    </row>
    <row r="42" spans="1:16" s="87" customFormat="1" ht="38.25">
      <c r="A42" s="118">
        <v>3</v>
      </c>
      <c r="B42" s="40" t="s">
        <v>0</v>
      </c>
      <c r="C42" s="12">
        <f>E42+G42+I42+K42</f>
        <v>448046.26</v>
      </c>
      <c r="D42" s="12">
        <f>F42+H42+J42+L42</f>
        <v>447354.95999999996</v>
      </c>
      <c r="E42" s="12"/>
      <c r="F42" s="12"/>
      <c r="G42" s="62">
        <v>143712.66</v>
      </c>
      <c r="H42" s="62">
        <v>143419.95</v>
      </c>
      <c r="I42" s="62">
        <f>SUM(I43:I48)</f>
        <v>17506.8</v>
      </c>
      <c r="J42" s="62">
        <f>SUM(J43:J48)</f>
        <v>17108.21</v>
      </c>
      <c r="K42" s="62">
        <v>286826.8</v>
      </c>
      <c r="L42" s="62">
        <v>286826.8</v>
      </c>
      <c r="M42" s="39"/>
      <c r="N42" s="39"/>
      <c r="O42" s="85">
        <f>D42*100/C42</f>
        <v>99.84570789632302</v>
      </c>
      <c r="P42" s="86"/>
    </row>
    <row r="43" spans="1:16" s="87" customFormat="1" ht="15.75">
      <c r="A43" s="118"/>
      <c r="B43" s="38" t="s">
        <v>17</v>
      </c>
      <c r="C43" s="12">
        <f aca="true" t="shared" si="4" ref="C43:D48">E43+G43+I43+K43</f>
        <v>161219.46</v>
      </c>
      <c r="D43" s="12">
        <f>F43+H43+J43+L43</f>
        <v>160528.16</v>
      </c>
      <c r="E43" s="12"/>
      <c r="F43" s="12"/>
      <c r="G43" s="62">
        <v>143712.66</v>
      </c>
      <c r="H43" s="62">
        <v>143419.95</v>
      </c>
      <c r="I43" s="12">
        <v>17506.8</v>
      </c>
      <c r="J43" s="12">
        <v>17108.21</v>
      </c>
      <c r="K43" s="2"/>
      <c r="L43" s="12"/>
      <c r="M43" s="41"/>
      <c r="N43" s="42"/>
      <c r="O43" s="85">
        <f>D43*100/C43</f>
        <v>99.57120561004237</v>
      </c>
      <c r="P43" s="86"/>
    </row>
    <row r="44" spans="1:16" s="87" customFormat="1" ht="12.75">
      <c r="A44" s="118"/>
      <c r="B44" s="38" t="s">
        <v>15</v>
      </c>
      <c r="C44" s="17">
        <f t="shared" si="4"/>
        <v>0</v>
      </c>
      <c r="D44" s="17">
        <f t="shared" si="4"/>
        <v>0</v>
      </c>
      <c r="E44" s="12"/>
      <c r="F44" s="12"/>
      <c r="G44" s="17"/>
      <c r="H44" s="17"/>
      <c r="I44" s="17"/>
      <c r="J44" s="17"/>
      <c r="K44" s="12"/>
      <c r="L44" s="12"/>
      <c r="M44" s="41"/>
      <c r="N44" s="42"/>
      <c r="O44" s="85"/>
      <c r="P44" s="86"/>
    </row>
    <row r="45" spans="1:16" s="87" customFormat="1" ht="12.75">
      <c r="A45" s="118"/>
      <c r="B45" s="38" t="s">
        <v>65</v>
      </c>
      <c r="C45" s="17">
        <f t="shared" si="4"/>
        <v>0</v>
      </c>
      <c r="D45" s="17">
        <f t="shared" si="4"/>
        <v>0</v>
      </c>
      <c r="E45" s="12"/>
      <c r="F45" s="12"/>
      <c r="G45" s="17"/>
      <c r="H45" s="17"/>
      <c r="I45" s="17"/>
      <c r="J45" s="17"/>
      <c r="K45" s="70"/>
      <c r="L45" s="12"/>
      <c r="M45" s="41"/>
      <c r="N45" s="42"/>
      <c r="O45" s="85"/>
      <c r="P45" s="86"/>
    </row>
    <row r="46" spans="1:16" s="87" customFormat="1" ht="12.75">
      <c r="A46" s="118"/>
      <c r="B46" s="38" t="s">
        <v>16</v>
      </c>
      <c r="C46" s="17">
        <f>E46+G46+I46+K46</f>
        <v>0</v>
      </c>
      <c r="D46" s="17">
        <f t="shared" si="4"/>
        <v>0</v>
      </c>
      <c r="E46" s="12"/>
      <c r="F46" s="12"/>
      <c r="G46" s="17"/>
      <c r="H46" s="17"/>
      <c r="I46" s="17"/>
      <c r="J46" s="88"/>
      <c r="K46" s="70"/>
      <c r="L46" s="12"/>
      <c r="M46" s="41"/>
      <c r="N46" s="42"/>
      <c r="O46" s="85"/>
      <c r="P46" s="86"/>
    </row>
    <row r="47" spans="1:16" s="87" customFormat="1" ht="12.75">
      <c r="A47" s="118"/>
      <c r="B47" s="38" t="s">
        <v>14</v>
      </c>
      <c r="C47" s="17">
        <f t="shared" si="4"/>
        <v>0</v>
      </c>
      <c r="D47" s="17">
        <f t="shared" si="4"/>
        <v>0</v>
      </c>
      <c r="E47" s="12"/>
      <c r="F47" s="12"/>
      <c r="G47" s="17"/>
      <c r="H47" s="17"/>
      <c r="I47" s="17"/>
      <c r="J47" s="17"/>
      <c r="K47" s="70"/>
      <c r="L47" s="12"/>
      <c r="M47" s="41"/>
      <c r="N47" s="42"/>
      <c r="O47" s="85"/>
      <c r="P47" s="86"/>
    </row>
    <row r="48" spans="1:16" s="87" customFormat="1" ht="12.75">
      <c r="A48" s="118"/>
      <c r="B48" s="38" t="s">
        <v>64</v>
      </c>
      <c r="C48" s="17">
        <f t="shared" si="4"/>
        <v>0</v>
      </c>
      <c r="D48" s="17">
        <f t="shared" si="4"/>
        <v>0</v>
      </c>
      <c r="E48" s="12"/>
      <c r="F48" s="12"/>
      <c r="G48" s="17"/>
      <c r="H48" s="17"/>
      <c r="I48" s="17"/>
      <c r="J48" s="17"/>
      <c r="K48" s="12"/>
      <c r="L48" s="12"/>
      <c r="M48" s="41"/>
      <c r="N48" s="42"/>
      <c r="O48" s="85"/>
      <c r="P48" s="86"/>
    </row>
    <row r="49" spans="1:16" s="87" customFormat="1" ht="51">
      <c r="A49" s="118"/>
      <c r="B49" s="43" t="s">
        <v>49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44">
        <v>100</v>
      </c>
      <c r="N49" s="39">
        <v>100</v>
      </c>
      <c r="O49" s="85">
        <f>N49*100/M49</f>
        <v>100</v>
      </c>
      <c r="P49" s="86"/>
    </row>
    <row r="50" spans="1:16" s="87" customFormat="1" ht="38.25">
      <c r="A50" s="118"/>
      <c r="B50" s="43" t="s">
        <v>50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8">
        <v>31.3</v>
      </c>
      <c r="N50" s="60">
        <v>29.7</v>
      </c>
      <c r="O50" s="85">
        <f>N50*100/M50</f>
        <v>94.88817891373802</v>
      </c>
      <c r="P50" s="86"/>
    </row>
    <row r="51" spans="1:16" s="87" customFormat="1" ht="51">
      <c r="A51" s="118"/>
      <c r="B51" s="43" t="s">
        <v>51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36">
        <v>21.4</v>
      </c>
      <c r="N51" s="36">
        <v>23.19</v>
      </c>
      <c r="O51" s="85">
        <f>N51*100/M51</f>
        <v>108.36448598130842</v>
      </c>
      <c r="P51" s="86"/>
    </row>
    <row r="52" spans="1:16" s="87" customFormat="1" ht="38.25">
      <c r="A52" s="118"/>
      <c r="B52" s="43" t="s">
        <v>52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36">
        <v>4.8</v>
      </c>
      <c r="N52" s="36">
        <v>4.8</v>
      </c>
      <c r="O52" s="85">
        <f>N52*100/M52</f>
        <v>100</v>
      </c>
      <c r="P52" s="86"/>
    </row>
    <row r="53" spans="1:16" s="7" customFormat="1" ht="25.5">
      <c r="A53" s="115">
        <v>4</v>
      </c>
      <c r="B53" s="37" t="s">
        <v>81</v>
      </c>
      <c r="C53" s="12">
        <f>E53+G53+I53+K53</f>
        <v>235668.17</v>
      </c>
      <c r="D53" s="12">
        <f>F53+H53+J53+L53</f>
        <v>235345.52029000001</v>
      </c>
      <c r="E53" s="14">
        <f>90723329.58*0.001</f>
        <v>90723.32958</v>
      </c>
      <c r="F53" s="14">
        <f>90723329.58*0.001</f>
        <v>90723.32958</v>
      </c>
      <c r="G53" s="46"/>
      <c r="H53" s="46"/>
      <c r="I53" s="91">
        <f>83011340.42*0.001</f>
        <v>83011.34042000001</v>
      </c>
      <c r="J53" s="92">
        <f>82688690.71*0.001</f>
        <v>82688.69071</v>
      </c>
      <c r="K53" s="45">
        <v>61933.5</v>
      </c>
      <c r="L53" s="45">
        <v>61933.5</v>
      </c>
      <c r="M53" s="93"/>
      <c r="N53" s="15"/>
      <c r="O53" s="85">
        <f>D53*100/C53</f>
        <v>99.86309151974152</v>
      </c>
      <c r="P53" s="6"/>
    </row>
    <row r="54" spans="1:16" s="7" customFormat="1" ht="25.5">
      <c r="A54" s="115"/>
      <c r="B54" s="47" t="s">
        <v>53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48">
        <v>8</v>
      </c>
      <c r="N54" s="49">
        <v>8</v>
      </c>
      <c r="O54" s="85">
        <f aca="true" t="shared" si="5" ref="O54:O72">N54*100/M54</f>
        <v>100</v>
      </c>
      <c r="P54" s="6"/>
    </row>
    <row r="55" spans="1:16" s="7" customFormat="1" ht="25.5">
      <c r="A55" s="115"/>
      <c r="B55" s="43" t="s">
        <v>54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50">
        <v>64</v>
      </c>
      <c r="N55" s="51">
        <v>64</v>
      </c>
      <c r="O55" s="85">
        <f t="shared" si="5"/>
        <v>100</v>
      </c>
      <c r="P55" s="6"/>
    </row>
    <row r="56" spans="1:16" s="7" customFormat="1" ht="25.5">
      <c r="A56" s="115"/>
      <c r="B56" s="43" t="s">
        <v>55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44">
        <v>15</v>
      </c>
      <c r="N56" s="49">
        <v>0</v>
      </c>
      <c r="O56" s="85">
        <f t="shared" si="5"/>
        <v>0</v>
      </c>
      <c r="P56" s="6"/>
    </row>
    <row r="57" spans="1:16" s="7" customFormat="1" ht="25.5">
      <c r="A57" s="115"/>
      <c r="B57" s="43" t="s">
        <v>56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44">
        <v>138</v>
      </c>
      <c r="N57" s="49">
        <v>138</v>
      </c>
      <c r="O57" s="85">
        <f t="shared" si="5"/>
        <v>100</v>
      </c>
      <c r="P57" s="6"/>
    </row>
    <row r="58" spans="1:16" s="7" customFormat="1" ht="25.5">
      <c r="A58" s="115"/>
      <c r="B58" s="43" t="s">
        <v>57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44">
        <v>251</v>
      </c>
      <c r="N58" s="49">
        <v>251</v>
      </c>
      <c r="O58" s="85">
        <f t="shared" si="5"/>
        <v>100</v>
      </c>
      <c r="P58" s="6"/>
    </row>
    <row r="59" spans="1:16" s="7" customFormat="1" ht="25.5">
      <c r="A59" s="115"/>
      <c r="B59" s="43" t="s">
        <v>58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44">
        <v>11</v>
      </c>
      <c r="N59" s="49">
        <v>11</v>
      </c>
      <c r="O59" s="85">
        <f t="shared" si="5"/>
        <v>100</v>
      </c>
      <c r="P59" s="6"/>
    </row>
    <row r="60" spans="1:16" s="7" customFormat="1" ht="25.5">
      <c r="A60" s="115"/>
      <c r="B60" s="43" t="s">
        <v>59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44">
        <v>38</v>
      </c>
      <c r="N60" s="49">
        <v>38</v>
      </c>
      <c r="O60" s="85">
        <f t="shared" si="5"/>
        <v>100</v>
      </c>
      <c r="P60" s="6"/>
    </row>
    <row r="61" spans="1:16" s="7" customFormat="1" ht="25.5">
      <c r="A61" s="115"/>
      <c r="B61" s="43" t="s">
        <v>60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44">
        <v>16</v>
      </c>
      <c r="N61" s="49">
        <v>16</v>
      </c>
      <c r="O61" s="85">
        <f t="shared" si="5"/>
        <v>100</v>
      </c>
      <c r="P61" s="6"/>
    </row>
    <row r="62" spans="1:16" s="7" customFormat="1" ht="38.25">
      <c r="A62" s="115"/>
      <c r="B62" s="43" t="s">
        <v>61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44">
        <v>100</v>
      </c>
      <c r="N62" s="49">
        <v>100</v>
      </c>
      <c r="O62" s="85">
        <f t="shared" si="5"/>
        <v>100</v>
      </c>
      <c r="P62" s="6"/>
    </row>
    <row r="63" spans="1:16" s="7" customFormat="1" ht="38.25">
      <c r="A63" s="112">
        <v>5</v>
      </c>
      <c r="B63" s="52" t="s">
        <v>72</v>
      </c>
      <c r="C63" s="12">
        <f>E63+G63+I63+K63</f>
        <v>23636.640000000003</v>
      </c>
      <c r="D63" s="12">
        <f>F63+H63+J63+L63</f>
        <v>23612.775660000003</v>
      </c>
      <c r="E63" s="12">
        <v>2691.5354500000003</v>
      </c>
      <c r="F63" s="12">
        <v>2691.5354500000003</v>
      </c>
      <c r="G63" s="12"/>
      <c r="H63" s="12"/>
      <c r="I63" s="12">
        <v>10375.064550000001</v>
      </c>
      <c r="J63" s="12">
        <v>10351.20021</v>
      </c>
      <c r="K63" s="12">
        <v>10570.04</v>
      </c>
      <c r="L63" s="12">
        <v>10570.04</v>
      </c>
      <c r="M63" s="44"/>
      <c r="N63" s="44"/>
      <c r="O63" s="85">
        <f>D63*100/C63</f>
        <v>99.89903666510975</v>
      </c>
      <c r="P63" s="6"/>
    </row>
    <row r="64" spans="1:16" s="7" customFormat="1" ht="63.75">
      <c r="A64" s="113"/>
      <c r="B64" s="43" t="s">
        <v>27</v>
      </c>
      <c r="C64" s="45"/>
      <c r="D64" s="45"/>
      <c r="E64" s="12"/>
      <c r="F64" s="12"/>
      <c r="G64" s="12"/>
      <c r="H64" s="12"/>
      <c r="I64" s="12"/>
      <c r="J64" s="12"/>
      <c r="K64" s="12"/>
      <c r="L64" s="12"/>
      <c r="M64" s="44">
        <v>100</v>
      </c>
      <c r="N64" s="44">
        <v>100</v>
      </c>
      <c r="O64" s="85">
        <f t="shared" si="5"/>
        <v>100</v>
      </c>
      <c r="P64" s="6"/>
    </row>
    <row r="65" spans="1:16" s="7" customFormat="1" ht="38.25">
      <c r="A65" s="113"/>
      <c r="B65" s="43" t="s">
        <v>29</v>
      </c>
      <c r="C65" s="45"/>
      <c r="D65" s="45"/>
      <c r="E65" s="12"/>
      <c r="F65" s="12"/>
      <c r="G65" s="12"/>
      <c r="H65" s="12"/>
      <c r="I65" s="12"/>
      <c r="J65" s="12"/>
      <c r="K65" s="12"/>
      <c r="L65" s="12"/>
      <c r="M65" s="44">
        <v>412</v>
      </c>
      <c r="N65" s="44">
        <v>373</v>
      </c>
      <c r="O65" s="85">
        <f t="shared" si="5"/>
        <v>90.53398058252426</v>
      </c>
      <c r="P65" s="6"/>
    </row>
    <row r="66" spans="1:16" s="7" customFormat="1" ht="38.25">
      <c r="A66" s="113"/>
      <c r="B66" s="53" t="s">
        <v>70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44">
        <v>61</v>
      </c>
      <c r="N66" s="44">
        <v>68</v>
      </c>
      <c r="O66" s="85">
        <f t="shared" si="5"/>
        <v>111.47540983606558</v>
      </c>
      <c r="P66" s="6"/>
    </row>
    <row r="67" spans="1:16" s="7" customFormat="1" ht="38.25">
      <c r="A67" s="113"/>
      <c r="B67" s="43" t="s">
        <v>28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44">
        <v>105</v>
      </c>
      <c r="N67" s="44">
        <v>105</v>
      </c>
      <c r="O67" s="85">
        <f t="shared" si="5"/>
        <v>100</v>
      </c>
      <c r="P67" s="6"/>
    </row>
    <row r="68" spans="1:16" s="7" customFormat="1" ht="38.25">
      <c r="A68" s="113"/>
      <c r="B68" s="43" t="s">
        <v>30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44">
        <v>38</v>
      </c>
      <c r="N68" s="44">
        <v>12</v>
      </c>
      <c r="O68" s="85">
        <f t="shared" si="5"/>
        <v>31.57894736842105</v>
      </c>
      <c r="P68" s="6"/>
    </row>
    <row r="69" spans="1:16" s="7" customFormat="1" ht="38.25">
      <c r="A69" s="112">
        <v>6</v>
      </c>
      <c r="B69" s="52" t="s">
        <v>25</v>
      </c>
      <c r="C69" s="12">
        <f>E69+G69+I69+K69</f>
        <v>4062</v>
      </c>
      <c r="D69" s="12">
        <f>F69+H69+J69+L69</f>
        <v>4044.09166</v>
      </c>
      <c r="E69" s="12"/>
      <c r="F69" s="12"/>
      <c r="G69" s="12"/>
      <c r="H69" s="12"/>
      <c r="I69" s="12">
        <v>4062</v>
      </c>
      <c r="J69" s="12">
        <v>4044.09166</v>
      </c>
      <c r="K69" s="12"/>
      <c r="L69" s="12"/>
      <c r="M69" s="44"/>
      <c r="N69" s="44"/>
      <c r="O69" s="85">
        <f>D69*100/C69</f>
        <v>99.55912506154604</v>
      </c>
      <c r="P69" s="6"/>
    </row>
    <row r="70" spans="1:16" s="7" customFormat="1" ht="51">
      <c r="A70" s="113"/>
      <c r="B70" s="43" t="s">
        <v>62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44">
        <v>100</v>
      </c>
      <c r="N70" s="44">
        <v>100</v>
      </c>
      <c r="O70" s="85">
        <f t="shared" si="5"/>
        <v>100</v>
      </c>
      <c r="P70" s="6"/>
    </row>
    <row r="71" spans="1:16" s="7" customFormat="1" ht="63.75">
      <c r="A71" s="113"/>
      <c r="B71" s="43" t="s">
        <v>68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44">
        <v>100</v>
      </c>
      <c r="N71" s="44">
        <v>100</v>
      </c>
      <c r="O71" s="85">
        <f t="shared" si="5"/>
        <v>100</v>
      </c>
      <c r="P71" s="6"/>
    </row>
    <row r="72" spans="1:16" s="7" customFormat="1" ht="51">
      <c r="A72" s="114"/>
      <c r="B72" s="43" t="s">
        <v>63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44">
        <v>50</v>
      </c>
      <c r="N72" s="44">
        <v>50</v>
      </c>
      <c r="O72" s="85">
        <f t="shared" si="5"/>
        <v>100</v>
      </c>
      <c r="P72" s="6"/>
    </row>
    <row r="73" spans="1:16" s="7" customFormat="1" ht="38.25">
      <c r="A73" s="73">
        <v>7</v>
      </c>
      <c r="B73" s="52" t="s">
        <v>26</v>
      </c>
      <c r="C73" s="12">
        <f>E73+G73+I73+K73</f>
        <v>108</v>
      </c>
      <c r="D73" s="12">
        <f>F73+H73+J73+L73</f>
        <v>104.6</v>
      </c>
      <c r="E73" s="12"/>
      <c r="F73" s="12"/>
      <c r="G73" s="12"/>
      <c r="H73" s="12"/>
      <c r="I73" s="12">
        <v>108</v>
      </c>
      <c r="J73" s="12">
        <v>104.6</v>
      </c>
      <c r="K73" s="12"/>
      <c r="L73" s="12"/>
      <c r="M73" s="44"/>
      <c r="N73" s="44"/>
      <c r="O73" s="85">
        <f>D73*100/C73</f>
        <v>96.85185185185185</v>
      </c>
      <c r="P73" s="6"/>
    </row>
    <row r="74" spans="1:16" s="7" customFormat="1" ht="51">
      <c r="A74" s="112">
        <v>8</v>
      </c>
      <c r="B74" s="52" t="s">
        <v>75</v>
      </c>
      <c r="C74" s="12">
        <f>E74+G74+I74+K74</f>
        <v>13140</v>
      </c>
      <c r="D74" s="12">
        <f>F74+H74+J74+L74</f>
        <v>13140</v>
      </c>
      <c r="E74" s="12">
        <v>7000</v>
      </c>
      <c r="F74" s="12">
        <v>7000</v>
      </c>
      <c r="G74" s="12">
        <v>3040</v>
      </c>
      <c r="H74" s="12">
        <v>3040</v>
      </c>
      <c r="I74" s="12">
        <v>3100</v>
      </c>
      <c r="J74" s="12">
        <v>3100</v>
      </c>
      <c r="K74" s="12"/>
      <c r="L74" s="12"/>
      <c r="M74" s="44"/>
      <c r="N74" s="44"/>
      <c r="O74" s="85">
        <f>D74*100/C74</f>
        <v>100</v>
      </c>
      <c r="P74" s="6"/>
    </row>
    <row r="75" spans="1:16" s="7" customFormat="1" ht="38.25">
      <c r="A75" s="113"/>
      <c r="B75" s="43" t="s">
        <v>76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44">
        <v>2</v>
      </c>
      <c r="N75" s="44">
        <v>2</v>
      </c>
      <c r="O75" s="85">
        <f>N75*100/M75</f>
        <v>100</v>
      </c>
      <c r="P75" s="6"/>
    </row>
    <row r="76" spans="1:16" s="7" customFormat="1" ht="38.25">
      <c r="A76" s="113"/>
      <c r="B76" s="43" t="s">
        <v>77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44">
        <v>17</v>
      </c>
      <c r="N76" s="44">
        <v>17</v>
      </c>
      <c r="O76" s="85">
        <f>N76*100/M76</f>
        <v>100</v>
      </c>
      <c r="P76" s="6"/>
    </row>
    <row r="77" spans="1:16" s="7" customFormat="1" ht="38.25">
      <c r="A77" s="113"/>
      <c r="B77" s="43" t="s">
        <v>78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44">
        <v>2</v>
      </c>
      <c r="N77" s="44">
        <v>2</v>
      </c>
      <c r="O77" s="85">
        <f>N77*100/M77</f>
        <v>100</v>
      </c>
      <c r="P77" s="6"/>
    </row>
    <row r="78" spans="1:16" s="7" customFormat="1" ht="38.25">
      <c r="A78" s="113"/>
      <c r="B78" s="43" t="s">
        <v>79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44">
        <v>2</v>
      </c>
      <c r="N78" s="44">
        <v>3</v>
      </c>
      <c r="O78" s="85">
        <f>N78*100/M78</f>
        <v>150</v>
      </c>
      <c r="P78" s="6"/>
    </row>
    <row r="79" spans="1:16" s="7" customFormat="1" ht="38.25">
      <c r="A79" s="114"/>
      <c r="B79" s="43" t="s">
        <v>80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44">
        <v>12310</v>
      </c>
      <c r="N79" s="44">
        <v>12310</v>
      </c>
      <c r="O79" s="85">
        <f>N79*100/M79</f>
        <v>100</v>
      </c>
      <c r="P79" s="6"/>
    </row>
    <row r="80" spans="1:16" s="7" customFormat="1" ht="54" customHeight="1">
      <c r="A80" s="122">
        <v>9</v>
      </c>
      <c r="B80" s="52" t="s">
        <v>83</v>
      </c>
      <c r="C80" s="12">
        <f>E80+G80+I80</f>
        <v>7596836.680000001</v>
      </c>
      <c r="D80" s="12">
        <f>F80+H80+J80</f>
        <v>7573159.16</v>
      </c>
      <c r="E80" s="12">
        <v>80260.2</v>
      </c>
      <c r="F80" s="12">
        <v>80076.62</v>
      </c>
      <c r="G80" s="12">
        <v>2990887.79</v>
      </c>
      <c r="H80" s="12">
        <v>2984540.85</v>
      </c>
      <c r="I80" s="12">
        <v>4525688.69</v>
      </c>
      <c r="J80" s="12">
        <v>4508541.69</v>
      </c>
      <c r="K80" s="12"/>
      <c r="L80" s="12"/>
      <c r="M80" s="44"/>
      <c r="N80" s="44"/>
      <c r="O80" s="100">
        <f>D80*100/C80</f>
        <v>99.68832395643919</v>
      </c>
      <c r="P80" s="6"/>
    </row>
    <row r="81" spans="1:16" s="7" customFormat="1" ht="33.75" customHeight="1">
      <c r="A81" s="122"/>
      <c r="B81" s="43" t="s">
        <v>84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44">
        <v>81.7</v>
      </c>
      <c r="N81" s="44">
        <v>82.5</v>
      </c>
      <c r="O81" s="100">
        <f>N81/M81*100</f>
        <v>100.97919216646267</v>
      </c>
      <c r="P81" s="6"/>
    </row>
    <row r="82" spans="1:16" s="7" customFormat="1" ht="35.25" customHeight="1">
      <c r="A82" s="122"/>
      <c r="B82" s="43" t="s">
        <v>85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44">
        <v>0.03</v>
      </c>
      <c r="N82" s="44">
        <v>0.03</v>
      </c>
      <c r="O82" s="100">
        <f>N82/M82*100</f>
        <v>100</v>
      </c>
      <c r="P82" s="6"/>
    </row>
    <row r="83" spans="1:16" s="7" customFormat="1" ht="44.25" customHeight="1">
      <c r="A83" s="122"/>
      <c r="B83" s="43" t="s">
        <v>86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44">
        <v>91</v>
      </c>
      <c r="N83" s="44">
        <v>92.3</v>
      </c>
      <c r="O83" s="100">
        <f>N83/M83*100</f>
        <v>101.42857142857142</v>
      </c>
      <c r="P83" s="6"/>
    </row>
    <row r="84" spans="1:16" s="7" customFormat="1" ht="38.25" customHeight="1">
      <c r="A84" s="122"/>
      <c r="B84" s="53" t="s">
        <v>87</v>
      </c>
      <c r="C84" s="12"/>
      <c r="D84" s="12"/>
      <c r="E84" s="15"/>
      <c r="F84" s="15"/>
      <c r="G84" s="15"/>
      <c r="H84" s="15"/>
      <c r="I84" s="15"/>
      <c r="J84" s="15"/>
      <c r="K84" s="15"/>
      <c r="L84" s="15"/>
      <c r="M84" s="44">
        <v>116</v>
      </c>
      <c r="N84" s="44">
        <v>119.2</v>
      </c>
      <c r="O84" s="100">
        <f>N84/M84*100</f>
        <v>102.75862068965517</v>
      </c>
      <c r="P84" s="6"/>
    </row>
    <row r="85" spans="1:16" s="7" customFormat="1" ht="37.5" customHeight="1">
      <c r="A85" s="122"/>
      <c r="B85" s="53" t="s">
        <v>88</v>
      </c>
      <c r="C85" s="12"/>
      <c r="D85" s="12"/>
      <c r="E85" s="15"/>
      <c r="F85" s="15"/>
      <c r="G85" s="15"/>
      <c r="H85" s="15"/>
      <c r="I85" s="15"/>
      <c r="J85" s="15"/>
      <c r="K85" s="15"/>
      <c r="L85" s="15"/>
      <c r="M85" s="44">
        <v>3625</v>
      </c>
      <c r="N85" s="44">
        <v>3625</v>
      </c>
      <c r="O85" s="100">
        <f>N85/M85*100</f>
        <v>100</v>
      </c>
      <c r="P85" s="6"/>
    </row>
    <row r="86" spans="1:16" s="7" customFormat="1" ht="16.5" customHeight="1">
      <c r="A86" s="54"/>
      <c r="B86" s="109"/>
      <c r="C86" s="56"/>
      <c r="D86" s="56"/>
      <c r="E86" s="59"/>
      <c r="F86" s="59"/>
      <c r="G86" s="59"/>
      <c r="H86" s="59"/>
      <c r="I86" s="59"/>
      <c r="J86" s="59"/>
      <c r="K86" s="59"/>
      <c r="L86" s="59"/>
      <c r="M86" s="57"/>
      <c r="N86" s="57"/>
      <c r="O86" s="105"/>
      <c r="P86" s="6"/>
    </row>
    <row r="87" spans="1:16" s="7" customFormat="1" ht="47.25" customHeight="1">
      <c r="A87" s="54"/>
      <c r="B87" s="123"/>
      <c r="C87" s="123"/>
      <c r="D87" s="108"/>
      <c r="E87" s="108"/>
      <c r="F87" s="59"/>
      <c r="G87" s="59"/>
      <c r="H87" s="59"/>
      <c r="I87" s="59"/>
      <c r="J87" s="59"/>
      <c r="K87" s="59"/>
      <c r="L87" s="59"/>
      <c r="M87" s="57"/>
      <c r="N87" s="57"/>
      <c r="O87" s="97"/>
      <c r="P87" s="6"/>
    </row>
    <row r="88" spans="1:16" s="7" customFormat="1" ht="12.75" customHeight="1">
      <c r="A88" s="54"/>
      <c r="B88" s="55"/>
      <c r="C88" s="56"/>
      <c r="D88" s="56"/>
      <c r="E88" s="59"/>
      <c r="F88" s="59"/>
      <c r="G88" s="59"/>
      <c r="H88" s="59"/>
      <c r="I88" s="59"/>
      <c r="J88" s="59"/>
      <c r="K88" s="59"/>
      <c r="L88" s="59"/>
      <c r="M88" s="57"/>
      <c r="N88" s="57"/>
      <c r="O88" s="97"/>
      <c r="P88" s="6"/>
    </row>
    <row r="89" spans="1:16" s="69" customFormat="1" ht="15.75">
      <c r="A89" s="64"/>
      <c r="B89" s="120" t="s">
        <v>91</v>
      </c>
      <c r="C89" s="120"/>
      <c r="D89" s="120"/>
      <c r="E89" s="120"/>
      <c r="F89" s="120"/>
      <c r="G89" s="65"/>
      <c r="H89" s="65"/>
      <c r="I89" s="65"/>
      <c r="J89" s="65"/>
      <c r="M89" s="67"/>
      <c r="N89" s="121" t="s">
        <v>92</v>
      </c>
      <c r="O89" s="121"/>
      <c r="P89" s="68"/>
    </row>
    <row r="90" spans="1:16" s="69" customFormat="1" ht="15.75">
      <c r="A90" s="64"/>
      <c r="B90" s="90"/>
      <c r="C90" s="63"/>
      <c r="D90" s="63"/>
      <c r="K90" s="66"/>
      <c r="L90" s="66"/>
      <c r="M90" s="67"/>
      <c r="N90" s="67"/>
      <c r="O90" s="98"/>
      <c r="P90" s="68"/>
    </row>
    <row r="91" spans="1:16" s="69" customFormat="1" ht="15.75">
      <c r="A91" s="64"/>
      <c r="B91" s="55" t="s">
        <v>89</v>
      </c>
      <c r="C91" s="106"/>
      <c r="D91" s="63"/>
      <c r="E91" s="63"/>
      <c r="F91" s="63"/>
      <c r="G91" s="110"/>
      <c r="H91" s="65"/>
      <c r="I91" s="65"/>
      <c r="J91" s="65"/>
      <c r="K91" s="66"/>
      <c r="L91" s="66"/>
      <c r="M91" s="67"/>
      <c r="N91" s="67"/>
      <c r="O91" s="98"/>
      <c r="P91" s="68"/>
    </row>
    <row r="92" spans="1:16" s="69" customFormat="1" ht="15.75">
      <c r="A92" s="64"/>
      <c r="B92" s="87" t="s">
        <v>90</v>
      </c>
      <c r="C92" s="63"/>
      <c r="D92" s="63"/>
      <c r="E92" s="63"/>
      <c r="F92" s="63"/>
      <c r="G92" s="65"/>
      <c r="H92" s="65"/>
      <c r="I92" s="65"/>
      <c r="J92" s="65"/>
      <c r="K92" s="66"/>
      <c r="L92" s="66"/>
      <c r="M92" s="67"/>
      <c r="N92" s="67"/>
      <c r="O92" s="98"/>
      <c r="P92" s="68"/>
    </row>
    <row r="93" ht="15.75">
      <c r="B93" s="58" t="s">
        <v>73</v>
      </c>
    </row>
    <row r="94" ht="15.75">
      <c r="B94" s="58" t="s">
        <v>74</v>
      </c>
    </row>
    <row r="96" spans="2:10" ht="15.75">
      <c r="B96" s="101"/>
      <c r="C96" s="101"/>
      <c r="E96" s="107"/>
      <c r="F96" s="107"/>
      <c r="G96" s="111"/>
      <c r="H96" s="111"/>
      <c r="I96" s="111"/>
      <c r="J96" s="111"/>
    </row>
    <row r="97" ht="15.75">
      <c r="B97" s="102"/>
    </row>
    <row r="99" ht="15.75">
      <c r="B99" s="102"/>
    </row>
  </sheetData>
  <mergeCells count="22">
    <mergeCell ref="A1:O1"/>
    <mergeCell ref="A3:A5"/>
    <mergeCell ref="B3:B5"/>
    <mergeCell ref="C3:L3"/>
    <mergeCell ref="M3:N4"/>
    <mergeCell ref="O3:O5"/>
    <mergeCell ref="C4:D4"/>
    <mergeCell ref="E4:F4"/>
    <mergeCell ref="B89:F89"/>
    <mergeCell ref="N89:O89"/>
    <mergeCell ref="A80:A85"/>
    <mergeCell ref="A74:A79"/>
    <mergeCell ref="B87:C87"/>
    <mergeCell ref="A63:A68"/>
    <mergeCell ref="A69:A72"/>
    <mergeCell ref="A53:A62"/>
    <mergeCell ref="K4:L4"/>
    <mergeCell ref="A42:A52"/>
    <mergeCell ref="A38:A41"/>
    <mergeCell ref="A7:A20"/>
    <mergeCell ref="G4:H4"/>
    <mergeCell ref="I4:J4"/>
  </mergeCells>
  <printOptions/>
  <pageMargins left="0.46" right="0.17" top="0.16" bottom="0.17" header="0.16" footer="0.16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4" sqref="A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</dc:creator>
  <cp:keywords/>
  <dc:description/>
  <cp:lastModifiedBy>gafurovayug</cp:lastModifiedBy>
  <cp:lastPrinted>2012-02-09T04:23:23Z</cp:lastPrinted>
  <dcterms:created xsi:type="dcterms:W3CDTF">2011-07-25T10:54:24Z</dcterms:created>
  <dcterms:modified xsi:type="dcterms:W3CDTF">2012-02-29T03:50:19Z</dcterms:modified>
  <cp:category/>
  <cp:version/>
  <cp:contentType/>
  <cp:contentStatus/>
</cp:coreProperties>
</file>