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606" activeTab="0"/>
  </bookViews>
  <sheets>
    <sheet name="Федеральный бюджет" sheetId="1" r:id="rId1"/>
    <sheet name="Областной бюджет" sheetId="2" r:id="rId2"/>
    <sheet name="Местный бюджет" sheetId="3" r:id="rId3"/>
    <sheet name="Информация о поставках" sheetId="4" r:id="rId4"/>
  </sheets>
  <definedNames>
    <definedName name="_xlnm._FilterDatabase" localSheetId="2" hidden="1">'Местный бюджет'!$A$5:$W$142</definedName>
    <definedName name="_xlnm._FilterDatabase" localSheetId="1" hidden="1">'Областной бюджет'!$A$5:$W$149</definedName>
    <definedName name="_xlnm._FilterDatabase" localSheetId="0" hidden="1">'Федеральный бюджет'!$A$5:$W$141</definedName>
  </definedNames>
  <calcPr fullCalcOnLoad="1"/>
</workbook>
</file>

<file path=xl/sharedStrings.xml><?xml version="1.0" encoding="utf-8"?>
<sst xmlns="http://schemas.openxmlformats.org/spreadsheetml/2006/main" count="797" uniqueCount="415">
  <si>
    <t>№ п/п</t>
  </si>
  <si>
    <t xml:space="preserve">Приобретение оборудования </t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</si>
  <si>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</si>
  <si>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</si>
  <si>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 xml:space="preserve">Развитие школьной инфраструктуры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</si>
  <si>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</si>
  <si>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</si>
  <si>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</si>
  <si>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Проведение капитального ремонта общеобразовательных учреждений</t>
  </si>
  <si>
    <t>Проведение реконструкции общеобразовательных учреждений</t>
  </si>
  <si>
    <t>Учебно-лабораторное</t>
  </si>
  <si>
    <t>Учебно-производственное</t>
  </si>
  <si>
    <t>Спортивное</t>
  </si>
  <si>
    <t>Спортивный инвентарь</t>
  </si>
  <si>
    <t>Компьютерное</t>
  </si>
  <si>
    <t>Для организации медицинского обслуживания обучающихся</t>
  </si>
  <si>
    <t xml:space="preserve"> Для школьных столовых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</si>
  <si>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</si>
  <si>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</si>
  <si>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</si>
  <si>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</si>
  <si>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</si>
  <si>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</si>
  <si>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t>Итого</t>
  </si>
  <si>
    <t xml:space="preserve">Краткое наименование общеобразовательного учреждения </t>
  </si>
  <si>
    <t>Ответственный за подготовку информации (фамиля, имя, отчество, должность, телефон, e-mail)</t>
  </si>
  <si>
    <t>заполняется в тысячах рублей</t>
  </si>
  <si>
    <t>Федеральный бюджет</t>
  </si>
  <si>
    <t>Областной бюджет</t>
  </si>
  <si>
    <t>Местный бюджет</t>
  </si>
  <si>
    <t xml:space="preserve">Наименование оборудования / виды работ </t>
  </si>
  <si>
    <t>количе-ство</t>
  </si>
  <si>
    <t>сумма, тыс. руб</t>
  </si>
  <si>
    <t>количест-во школ</t>
  </si>
  <si>
    <t>1.</t>
  </si>
  <si>
    <t>Приобретение оборудования, в том числе:</t>
  </si>
  <si>
    <t>1.1.</t>
  </si>
  <si>
    <t>Учебно-лабораторное оборудование</t>
  </si>
  <si>
    <t>Лабораторное оборудование по физике</t>
  </si>
  <si>
    <t>2.</t>
  </si>
  <si>
    <t>Лабораторное оборудование по химии</t>
  </si>
  <si>
    <t>3.</t>
  </si>
  <si>
    <t>Лабораторное оборудование по биологии</t>
  </si>
  <si>
    <t>4.</t>
  </si>
  <si>
    <t>Лабораторное оборудование по истории</t>
  </si>
  <si>
    <t>5.</t>
  </si>
  <si>
    <t>Лабораторное оборудование для начальной школы</t>
  </si>
  <si>
    <t>6.</t>
  </si>
  <si>
    <t>Лабораторное оборудование для ИЗО</t>
  </si>
  <si>
    <t>7.</t>
  </si>
  <si>
    <t>Лабораторное оборудование по географии</t>
  </si>
  <si>
    <t>8.</t>
  </si>
  <si>
    <t>Лабораторное оборудование по ОБЖ</t>
  </si>
  <si>
    <t>9.</t>
  </si>
  <si>
    <t>Лабораторное оборудование по филологии</t>
  </si>
  <si>
    <t>10.</t>
  </si>
  <si>
    <t>Лабораторное оборудование по математике</t>
  </si>
  <si>
    <t>11.</t>
  </si>
  <si>
    <t>Лабораторное оборудование по технологии</t>
  </si>
  <si>
    <t>12.</t>
  </si>
  <si>
    <t>Лабораторное оборудование по иностранному языку</t>
  </si>
  <si>
    <t>13.</t>
  </si>
  <si>
    <t>Лабораторное оборудование по музыке</t>
  </si>
  <si>
    <t>14.</t>
  </si>
  <si>
    <t>Лабораторное оборудование по информатике</t>
  </si>
  <si>
    <t>15.</t>
  </si>
  <si>
    <t>Ученическая мебель</t>
  </si>
  <si>
    <t>16.</t>
  </si>
  <si>
    <t>Предметная лаборатория по физике</t>
  </si>
  <si>
    <t>17.</t>
  </si>
  <si>
    <t>Предметная лаборатория по химии</t>
  </si>
  <si>
    <t>18.</t>
  </si>
  <si>
    <t>Предметная лаборатория по биологии</t>
  </si>
  <si>
    <t>19.</t>
  </si>
  <si>
    <t>Предметная лаборатория для начальных классов</t>
  </si>
  <si>
    <t>20.</t>
  </si>
  <si>
    <t>Предметная лаборатория по географии</t>
  </si>
  <si>
    <t>21.</t>
  </si>
  <si>
    <t>Предметная лаборатория по истории</t>
  </si>
  <si>
    <t>22.</t>
  </si>
  <si>
    <t>Предметная лаборатория по информатики</t>
  </si>
  <si>
    <t>23.</t>
  </si>
  <si>
    <t>Предметная лаборатория по филологии</t>
  </si>
  <si>
    <t>24.</t>
  </si>
  <si>
    <t>Цифровые образовательные ресурсы</t>
  </si>
  <si>
    <t>25.</t>
  </si>
  <si>
    <t>Наглядные пособия и демонстрационные материалы</t>
  </si>
  <si>
    <t>26.</t>
  </si>
  <si>
    <t>Иное оборудование</t>
  </si>
  <si>
    <t>1.2.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</si>
  <si>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</si>
  <si>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</si>
  <si>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</si>
  <si>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</si>
  <si>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</si>
  <si>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1.3.</t>
  </si>
  <si>
    <t>Спортивное оборудование</t>
  </si>
  <si>
    <t>1.4.</t>
  </si>
  <si>
    <t>1.5.</t>
  </si>
  <si>
    <t>Компьютерное оборудование</t>
  </si>
  <si>
    <t>Компьютерный класс</t>
  </si>
  <si>
    <t>3Д медиа класс</t>
  </si>
  <si>
    <t>Компьютеры</t>
  </si>
  <si>
    <t>АРМ учителя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</si>
  <si>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</si>
  <si>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</si>
  <si>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</si>
  <si>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</si>
  <si>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</si>
  <si>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</si>
  <si>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1.6.</t>
  </si>
  <si>
    <t>Оборудование для организации медицинского обслуживания обучающихся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</si>
  <si>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</si>
  <si>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</si>
  <si>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</si>
  <si>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</si>
  <si>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</si>
  <si>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</si>
  <si>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</si>
  <si>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1.7.</t>
  </si>
  <si>
    <t>Оборудование для школьных столовых</t>
  </si>
  <si>
    <t>Мебель для столовых</t>
  </si>
  <si>
    <t>Технологическое оборудование</t>
  </si>
  <si>
    <t>1.8.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</si>
  <si>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</si>
  <si>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</si>
  <si>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</si>
  <si>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</si>
  <si>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</si>
  <si>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Приобретение транспортных средств для перевозки обучающихся</t>
  </si>
  <si>
    <t>Пополнение фондов библиотек общеобразовательных учреждений (художественная и справочная литература)</t>
  </si>
  <si>
    <t>Развитие школьной инфраструктуры (ремонты)</t>
  </si>
  <si>
    <t>4.1.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</si>
  <si>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</si>
  <si>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</si>
  <si>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</si>
  <si>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</si>
  <si>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</si>
  <si>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</si>
  <si>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</si>
  <si>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</si>
  <si>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</si>
  <si>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</si>
  <si>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</si>
  <si>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</si>
  <si>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</si>
  <si>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</si>
  <si>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</si>
  <si>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</si>
  <si>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</si>
  <si>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</si>
  <si>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Иные работы</t>
  </si>
  <si>
    <t>4.2.</t>
  </si>
  <si>
    <t>Учебные кабинеты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</si>
  <si>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</si>
  <si>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5.1</t>
  </si>
  <si>
    <t xml:space="preserve">Повышение квалификации: </t>
  </si>
  <si>
    <t>5.1.1.</t>
  </si>
  <si>
    <t xml:space="preserve">руководителей общеобразовательных учреждений </t>
  </si>
  <si>
    <t>5.1.2.</t>
  </si>
  <si>
    <t xml:space="preserve">учителей общеобразовательных учреждений </t>
  </si>
  <si>
    <t>5.2.</t>
  </si>
  <si>
    <t xml:space="preserve">Профессиональная переподготовка: </t>
  </si>
  <si>
    <t>5.2.1.</t>
  </si>
  <si>
    <t>5.2.2.</t>
  </si>
  <si>
    <t>учителей общеобразовательных учреждений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</si>
  <si>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</si>
  <si>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</si>
  <si>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Увелечение пропускной способности и оплата интернет-трафика</t>
  </si>
  <si>
    <t>6.2.</t>
  </si>
  <si>
    <t>Обновление программного обеспечения</t>
  </si>
  <si>
    <t>6.3.</t>
  </si>
  <si>
    <t>Приобретение электронных образовательных ресурсов</t>
  </si>
  <si>
    <t>Осуществление мер, направленных на энергосбережение в общеобразовательных учреждениях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</si>
  <si>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</si>
  <si>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</si>
  <si>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</si>
  <si>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</si>
  <si>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</si>
  <si>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</si>
  <si>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</si>
  <si>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9</t>
  </si>
  <si>
    <t>Установка теплоотражающих экранов</t>
  </si>
  <si>
    <t>10</t>
  </si>
  <si>
    <t>Система отопления</t>
  </si>
  <si>
    <t>Надстройка здания</t>
  </si>
  <si>
    <t>Пристрой к зданию</t>
  </si>
  <si>
    <t>Реконструкция внутри здания</t>
  </si>
  <si>
    <t>Реконструкция туалетов</t>
  </si>
  <si>
    <t>ИТОГО</t>
  </si>
  <si>
    <t>Ответственный за подготовку информации (фамилия, имя, отчество, должность, телефон, e-mail)</t>
  </si>
  <si>
    <t>Оборудование для уроков по разделам "Кулинария", "Домоводство"</t>
  </si>
  <si>
    <t>Учебники</t>
  </si>
  <si>
    <t>Справочная литература</t>
  </si>
  <si>
    <t>Методическая литература</t>
  </si>
  <si>
    <t>Художественная литература</t>
  </si>
  <si>
    <t>Муниципальное бюджетное образовательное учреждение для детей, нуждающихся в психолого-педагогической и медико-социальной помощи, центр психоло-педагогической реабилитации и коррекции г. Челябинска</t>
  </si>
  <si>
    <t>Муниципальное специальное коррекционноеобразовательное учреждение специальная коррекционная общеобразовательная школа №  83</t>
  </si>
  <si>
    <t xml:space="preserve">МБОУ лицей № 11 </t>
  </si>
  <si>
    <t xml:space="preserve">МБОУ лицей № 31 </t>
  </si>
  <si>
    <t>МАОУСОШ  № 5 г.Челябинска</t>
  </si>
  <si>
    <t>МАОУСОШ № 6 г.Челябинска</t>
  </si>
  <si>
    <t>МАОУСОШ № 21 г.Челябинска</t>
  </si>
  <si>
    <t>МАОУ гимназия № 23 г.Челябинска им. Луценко</t>
  </si>
  <si>
    <t xml:space="preserve">МАОУСОШ № 25 г.Челябинска </t>
  </si>
  <si>
    <t xml:space="preserve">МАОУСОШ № 36 г.Челябинска </t>
  </si>
  <si>
    <t>МАОУСОШ № 50 г.Челябинска</t>
  </si>
  <si>
    <t xml:space="preserve">МБОУСОШ №  54 г.Челябинска </t>
  </si>
  <si>
    <t>МАОУСОШ № 78 г.Челябинска</t>
  </si>
  <si>
    <t xml:space="preserve">МАОУ лицей № 97 г. Челябинска </t>
  </si>
  <si>
    <t xml:space="preserve">МАОУСОШ с углубленным изучением отдельных предметов № 104 г.Челябинска </t>
  </si>
  <si>
    <t>МАОУСОШ с углубленным изучением отдельных учебных предметов  №124 города Челябинска</t>
  </si>
  <si>
    <t>МАОУСОШ № 135 г.Челябинска</t>
  </si>
  <si>
    <t>МАОУСОШ № 154 г.Челябинска</t>
  </si>
  <si>
    <t>МАОУ лицей №37 г. Челябинска</t>
  </si>
  <si>
    <t>МАОУСОШ №46</t>
  </si>
  <si>
    <t>МАОУСОШ№47 г. Челябинска имени Пустового В.П.</t>
  </si>
  <si>
    <t>МАОУ гимназия №76 г. Челябинска.</t>
  </si>
  <si>
    <t>МАОУ лицей №77 г. Челябинска.</t>
  </si>
  <si>
    <t>МАОУ гимназия № 100 г. Челябинска.</t>
  </si>
  <si>
    <t>МАОУСОШ №128 г. Челябинска</t>
  </si>
  <si>
    <t>МАОУСОШ № 108 г. Челябинска</t>
  </si>
  <si>
    <t xml:space="preserve">МАОУСОШ №130 г. Челябинска </t>
  </si>
  <si>
    <t>МАОУСОШ № 15 г. Челябинска</t>
  </si>
  <si>
    <t>МАОУСОШ №43 г.Челябинска</t>
  </si>
  <si>
    <t>МАОУСОШ № 56 г.Челябинска</t>
  </si>
  <si>
    <t>МАОУ гимназия №80 г.Челябинска</t>
  </si>
  <si>
    <t>МАОУСОШ №98 г.Челябинска</t>
  </si>
  <si>
    <t>МАОУ лицей № 142 г. Челябинска</t>
  </si>
  <si>
    <t>МАОУСОШ №145 г.Челябинска</t>
  </si>
  <si>
    <t>МАОУСОШ № 59 г.Челябинск</t>
  </si>
  <si>
    <t>МАОУСОШ № 62 г. Челябинск</t>
  </si>
  <si>
    <t>МАОУСОШ № 84 г.Челябинск</t>
  </si>
  <si>
    <t xml:space="preserve">МАОУ лицей № 102 г. Челябинск </t>
  </si>
  <si>
    <t>МАОУСОШ № 112 г. Челябинск</t>
  </si>
  <si>
    <t xml:space="preserve">МАОУСОШ № 8 г. Челябинска  </t>
  </si>
  <si>
    <t>МАОУСОШ № 30 г. Челябинска</t>
  </si>
  <si>
    <t xml:space="preserve">МАОУСОШ № 67 города Челябинска при Южно-Уральском государственном университете </t>
  </si>
  <si>
    <t xml:space="preserve">МАОУСОШ № 138 г. Челябинска </t>
  </si>
  <si>
    <t xml:space="preserve">МАОУСОШ № 147 г. Челябинска </t>
  </si>
  <si>
    <t xml:space="preserve">МАОУСОШ № 148 г. Челябинска </t>
  </si>
  <si>
    <t xml:space="preserve">МАОУСОШ № 153 г. Челябинска </t>
  </si>
  <si>
    <t>МАОУСОШ № 13</t>
  </si>
  <si>
    <t>МАОУ   гимназия  № 26</t>
  </si>
  <si>
    <t>МАОУ лицей  № 35</t>
  </si>
  <si>
    <t>МАОУСОШ № 41</t>
  </si>
  <si>
    <t>МАОУ гимназия  № 93</t>
  </si>
  <si>
    <t>МБОУ СОШ № 87 г.Челябинска</t>
  </si>
  <si>
    <t>МБОУ СОШ № 109 г.Челябинска</t>
  </si>
  <si>
    <t>МБОУ СОШ № 123 г.Челябинска</t>
  </si>
  <si>
    <t>МБОУ СОШ № 129 г.Челябинска</t>
  </si>
  <si>
    <t xml:space="preserve">МБОУ СОШ № 150 г.Челябинска </t>
  </si>
  <si>
    <t xml:space="preserve">МБОУ СОШ № 151 г.Челябинска </t>
  </si>
  <si>
    <t>МБОУ СОШ №32 г. Челябинска.</t>
  </si>
  <si>
    <t>МБОУ СОШ №51 г. Челябинска</t>
  </si>
  <si>
    <t>МБОУ СОШ №55 г. Челябинска.</t>
  </si>
  <si>
    <t>МБОУ СОШ №65 г. Челябинска.</t>
  </si>
  <si>
    <t>МБОУ СОШ №68 г. Челябинска имени Родионова Е.Н.</t>
  </si>
  <si>
    <t>МБОУ СОШ №75 г. Челябинска</t>
  </si>
  <si>
    <t>МБОУ СОШ №85 г. Челябинска</t>
  </si>
  <si>
    <t>МБОУ СОШ №99 г. Челябинска</t>
  </si>
  <si>
    <t>МБОУ СОШ №113 г. Челябинска</t>
  </si>
  <si>
    <t>МБОУ СОШ №146 г. Челябинска</t>
  </si>
  <si>
    <t>МБСКОУ для обучающихся, воспитанников с ограниченными возможностями здоровья специальная (коррекционная) общеобразовательная школа VIII вида №60 г. Челябинска</t>
  </si>
  <si>
    <t>МБСКОУ для детей, нуждающихся в псмихолого-педагогической и медико-социальной помощи,Центр лечебной педагогики и дифференцированного обучения Металлургического района г. Челябинска</t>
  </si>
  <si>
    <t>МБОУ СОШ №17 г.Челябинска</t>
  </si>
  <si>
    <t>МБОУ СОШ №53 имни 96-й танковой бригады Челябинского комсомола  г.Челябинска</t>
  </si>
  <si>
    <t>МБОУ СОШ №58 г.Челябинска</t>
  </si>
  <si>
    <t>МБОУ СОШ №105 г.Челябинска</t>
  </si>
  <si>
    <t>МБОУ СОШ №110 г.Челябинска</t>
  </si>
  <si>
    <t>МБОУ СОШ №121 г.Челябинска</t>
  </si>
  <si>
    <t>МБОУ СОШ №131 г.Челябинска</t>
  </si>
  <si>
    <t>МБОУ СОШ №144 г.Челябинска</t>
  </si>
  <si>
    <t>МБСКОУ специальная коррекционная школа-интернат №12</t>
  </si>
  <si>
    <t>МБОУВСОШ № 17 г. Челябинск</t>
  </si>
  <si>
    <t>МБОУ СОШ № 18 г.Челябинска</t>
  </si>
  <si>
    <t>МБОУ СОШ № 19 г.Челябинск</t>
  </si>
  <si>
    <t>МБОУ СОШ № 38 г.Челябинск</t>
  </si>
  <si>
    <t>МБОУ СОШ № 39 г.Челябинск</t>
  </si>
  <si>
    <t>МБОУ гимназия № 48 г. челябинск</t>
  </si>
  <si>
    <t>МБОУ СОШ № 52 г. Челябинск</t>
  </si>
  <si>
    <t>МБОУ СОШ № 81 г.Челябинск</t>
  </si>
  <si>
    <t xml:space="preserve">МБОУ СОШ № 86 г.Челябинск </t>
  </si>
  <si>
    <t>МБОУ СОШ № 101 г. Челябинск</t>
  </si>
  <si>
    <t>МБОУ СОШ № 106 г. Челябинск</t>
  </si>
  <si>
    <t xml:space="preserve">МБОУ СОШ № 107 г. Челябинск </t>
  </si>
  <si>
    <t>МБОУ СОШ № 116 г. Челябинск</t>
  </si>
  <si>
    <t>МБСКОУ для обучающихся воспитанников с отклонениями в развитии специальная (коррекционная) общеобразовательная школа восьмого вида № 119 г.Челябинска</t>
  </si>
  <si>
    <t>МБОУ лицей № 120 г. Челябинск</t>
  </si>
  <si>
    <t>МБОУНОШ № 136 Г.Челябинск</t>
  </si>
  <si>
    <t>МБОУ СОШ № 155 г.Челябинск</t>
  </si>
  <si>
    <t xml:space="preserve">МБОУ гимназия № 1г. Челябинска 
</t>
  </si>
  <si>
    <t xml:space="preserve">МБОУ гимназия № 10 г.Челябинска </t>
  </si>
  <si>
    <t>МБОУ гимназия № 63 г. Челябинска</t>
  </si>
  <si>
    <t xml:space="preserve">МБОУНОШ № 90 г. Челябинска </t>
  </si>
  <si>
    <t xml:space="preserve">МБОУ для детей дошкольного и младшего школьного возраста прогимназия № 133 г. Челябинска </t>
  </si>
  <si>
    <t>МБОУСОШ № 4</t>
  </si>
  <si>
    <t>МБОУСОШ № 45</t>
  </si>
  <si>
    <t>МБОУСОШ № 28</t>
  </si>
  <si>
    <t>МБОУ СОШ № 137</t>
  </si>
  <si>
    <t>МБОУ СОШ № 152</t>
  </si>
  <si>
    <t>МБСКОУ специальная коррекшионнаy общеобразовательная школа № 72</t>
  </si>
  <si>
    <t>МБОУ СОШ № 115</t>
  </si>
  <si>
    <t>МБОУ СОШ № 118</t>
  </si>
  <si>
    <t>МБОУ СОШ № 89</t>
  </si>
  <si>
    <t>МБОУ НОШ № 95</t>
  </si>
  <si>
    <t>МБОУ СОШ № 3</t>
  </si>
  <si>
    <t>МБОУ СОШ № 12</t>
  </si>
  <si>
    <t>МАОУ СОШ № 22</t>
  </si>
  <si>
    <r>
      <t xml:space="preserve">Информация о расходовании средств </t>
    </r>
    <r>
      <rPr>
        <b/>
        <sz val="12"/>
        <rFont val="Times New Roman"/>
        <family val="1"/>
      </rPr>
      <t>местного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___Челябинский городской округ__________
                                                                        (наименование муниципального образования)  </t>
    </r>
  </si>
  <si>
    <t>Газенкампф Юлия Викторовна</t>
  </si>
  <si>
    <t>263 75 52    gorono_finans@mail.ru</t>
  </si>
  <si>
    <t>МБОУ СОШ №53</t>
  </si>
  <si>
    <t xml:space="preserve">МАОУ гимназия №80 </t>
  </si>
  <si>
    <t xml:space="preserve">МАОУ лицей № 142 </t>
  </si>
  <si>
    <r>
      <t xml:space="preserve">Информация о расходовании средств </t>
    </r>
    <r>
      <rPr>
        <b/>
        <sz val="12"/>
        <rFont val="Times New Roman"/>
        <family val="1"/>
      </rPr>
      <t>федерального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____Челябинский городской округ____
                                                                        (наименование муниципального образования)  </t>
    </r>
  </si>
  <si>
    <r>
      <t xml:space="preserve">Информация о расходовании средств </t>
    </r>
    <r>
      <rPr>
        <b/>
        <sz val="12"/>
        <rFont val="Times New Roman"/>
        <family val="1"/>
      </rPr>
      <t>областного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___Челябинского городского округа____
                                                                        (наименование муниципального образования)  </t>
    </r>
  </si>
  <si>
    <r>
      <t xml:space="preserve">Информация о приобретении оборудования  и проведении ремонтных работ за счет средств </t>
    </r>
    <r>
      <rPr>
        <b/>
        <sz val="12"/>
        <rFont val="Times New Roman"/>
        <family val="1"/>
      </rPr>
      <t>федерального, областного и местного бюджетов</t>
    </r>
    <r>
      <rPr>
        <sz val="12"/>
        <rFont val="Times New Roman"/>
        <family val="1"/>
      </rPr>
      <t xml:space="preserve"> на территории ___Челябинского городского округа___</t>
    </r>
  </si>
  <si>
    <t>МБСКОУ школа-интернат № 4</t>
  </si>
  <si>
    <t>МБСКОУ № 7</t>
  </si>
  <si>
    <t>МБОУ интернат № 11</t>
  </si>
  <si>
    <t>по состоянию на 01.01.2013</t>
  </si>
  <si>
    <t>МБОУ СОШ № 32</t>
  </si>
  <si>
    <t>МАОУ лицей № 37</t>
  </si>
  <si>
    <t>МАОУ СОШ № 46</t>
  </si>
  <si>
    <t>МАОУ СОШ № 47</t>
  </si>
  <si>
    <t>МБОУ СОШ № 51</t>
  </si>
  <si>
    <t>МБОУ СОШ № 55</t>
  </si>
  <si>
    <t>МБОУ СОШ № 65</t>
  </si>
  <si>
    <t>МБОУ СОШ № 68</t>
  </si>
  <si>
    <t>МБОУ СОШ № 75</t>
  </si>
  <si>
    <t>МАОУ гимназия № 76</t>
  </si>
  <si>
    <t>МАОУ лицей № 77</t>
  </si>
  <si>
    <t>МБОУ СОШ № 85</t>
  </si>
  <si>
    <t>МБОУ СОШ № 99</t>
  </si>
  <si>
    <t>МАОУ гимназия № 100</t>
  </si>
  <si>
    <t>МАОУ СОШ  № 108</t>
  </si>
  <si>
    <t>МБОУ СОШ № 113</t>
  </si>
  <si>
    <t>МАОУ СОШ № 128</t>
  </si>
  <si>
    <t>МАОУ СОШ № 130</t>
  </si>
  <si>
    <t>МБОУ СОШ № 146</t>
  </si>
  <si>
    <t>МБОУ ЦППРК</t>
  </si>
  <si>
    <t>МБСКОУ № 60</t>
  </si>
  <si>
    <t>МАОУ № 14</t>
  </si>
  <si>
    <t>МАОУ № 24</t>
  </si>
  <si>
    <t>МБОУ № 33</t>
  </si>
  <si>
    <t>МБОУ № 42</t>
  </si>
  <si>
    <t>МБОУ № 61</t>
  </si>
  <si>
    <t>МБОУ № 70</t>
  </si>
  <si>
    <t>МБОУ № 71</t>
  </si>
  <si>
    <t>МАОУ № 73</t>
  </si>
  <si>
    <t>МАОУ № 74</t>
  </si>
  <si>
    <t>МАОУ лицей № 82</t>
  </si>
  <si>
    <t>МБОУ лицей № 88</t>
  </si>
  <si>
    <t>МАОУ № 91</t>
  </si>
  <si>
    <t>МБОУ № 92</t>
  </si>
  <si>
    <t>МБОУ № 94</t>
  </si>
  <si>
    <t>МАОУ гимназия № 96</t>
  </si>
  <si>
    <t>МБОУ № 103</t>
  </si>
  <si>
    <t>МБОУ № 140</t>
  </si>
  <si>
    <t>МБОУ № 141</t>
  </si>
  <si>
    <t>МБСКОУ № 57</t>
  </si>
  <si>
    <t>МБСКОУ инт. № 3</t>
  </si>
  <si>
    <t>МБСКОУ инт. № 10</t>
  </si>
  <si>
    <t>МБОУ ВСОШ № 17</t>
  </si>
  <si>
    <t>МБОУ СОШ № 18</t>
  </si>
  <si>
    <t>МБОУ СОШ № 19</t>
  </si>
  <si>
    <t>МБОУ СОШ № 38</t>
  </si>
  <si>
    <t>МБОУ СОШ № 39</t>
  </si>
  <si>
    <t>МБОУ гимназия № 48</t>
  </si>
  <si>
    <t>МБОУ СОШ № 52</t>
  </si>
  <si>
    <t>МАОУ СОШ № 59</t>
  </si>
  <si>
    <t>МАОУ СОШ № 62</t>
  </si>
  <si>
    <t>МБОУ СОШ № 81</t>
  </si>
  <si>
    <t>МБОУ СОШ № 84</t>
  </si>
  <si>
    <t>МБОУ СОШ № 86</t>
  </si>
  <si>
    <t>МБОУ СОШ № 101</t>
  </si>
  <si>
    <t>МАОУ СОШ № 102</t>
  </si>
  <si>
    <t>МБОУ СОШ № 106</t>
  </si>
  <si>
    <t>МБОУ СОШ № 107</t>
  </si>
  <si>
    <t>МАОУ СОШ № 112</t>
  </si>
  <si>
    <t>МБОУ СОШ № 116</t>
  </si>
  <si>
    <t>МБСКОУ № 119</t>
  </si>
  <si>
    <t>МБОУ лицей № 120</t>
  </si>
  <si>
    <t>МБОУ НОШ № 136</t>
  </si>
  <si>
    <t>МБОУ СОШ № 155</t>
  </si>
  <si>
    <t>МБОУ № 1</t>
  </si>
  <si>
    <t xml:space="preserve">МАОУ СОШ № 8 </t>
  </si>
  <si>
    <t>МБОУ гимназия №10</t>
  </si>
  <si>
    <t>МАОУ СОШ №30</t>
  </si>
  <si>
    <t>МБОУ гимназия № 63</t>
  </si>
  <si>
    <t xml:space="preserve">МАОУ СОШ № 67 </t>
  </si>
  <si>
    <t>МБОУ НОШ № 90</t>
  </si>
  <si>
    <t>МБОУ прогимназия № 133</t>
  </si>
  <si>
    <t>МАОУСОШ №138</t>
  </si>
  <si>
    <t>МАОУ СОШ № 147</t>
  </si>
  <si>
    <t>МАОУ СОШ № 148</t>
  </si>
  <si>
    <t>МАОУ СОШ № 153</t>
  </si>
  <si>
    <t>МБОУ СОШ № 4</t>
  </si>
  <si>
    <t>МАОУ СОШ № 13</t>
  </si>
  <si>
    <t>МБОУ СОШ № 22</t>
  </si>
  <si>
    <t>МАОУ гимназия №26</t>
  </si>
  <si>
    <t>МБОУ СОШ № 28</t>
  </si>
  <si>
    <t>МАОУ лицей № 35</t>
  </si>
  <si>
    <t>МАОУ СОШ № 41</t>
  </si>
  <si>
    <t>МБОУ СОШ № 45</t>
  </si>
  <si>
    <t>МАОУ гимназия № 93</t>
  </si>
  <si>
    <t>МАОУ СОШ № 152</t>
  </si>
  <si>
    <t>МСКОУ  № 72</t>
  </si>
  <si>
    <t>Количество обучающихся</t>
  </si>
  <si>
    <t>инт № 3</t>
  </si>
  <si>
    <t>инт № 10</t>
  </si>
  <si>
    <t>МБСКОУ №127</t>
  </si>
  <si>
    <t>МБСКОУ школа-интернат №4</t>
  </si>
  <si>
    <t xml:space="preserve">Приобрете-ние транспорт-ных средств для перевозки обучающих-ся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</si>
</sst>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#,##0.0"/>
    <numFmt numFmtId="183" formatCode="#,##0&quot;р.&quot;"/>
  </numFmts>
  <fonts count="3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 shrinkToFit="1"/>
    </xf>
    <xf numFmtId="0" fontId="4" fillId="20" borderId="11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 vertical="top" shrinkToFit="1"/>
    </xf>
    <xf numFmtId="0" fontId="2" fillId="20" borderId="14" xfId="0" applyFont="1" applyFill="1" applyBorder="1" applyAlignment="1">
      <alignment horizontal="center" vertical="top" wrapText="1" shrinkToFit="1"/>
    </xf>
    <xf numFmtId="2" fontId="4" fillId="20" borderId="14" xfId="0" applyNumberFormat="1" applyFont="1" applyFill="1" applyBorder="1" applyAlignment="1">
      <alignment horizontal="center" vertical="top" wrapText="1" shrinkToFit="1"/>
    </xf>
    <xf numFmtId="0" fontId="4" fillId="20" borderId="11" xfId="0" applyFont="1" applyFill="1" applyBorder="1" applyAlignment="1">
      <alignment horizontal="center" vertical="top"/>
    </xf>
    <xf numFmtId="0" fontId="4" fillId="20" borderId="13" xfId="0" applyFont="1" applyFill="1" applyBorder="1" applyAlignment="1">
      <alignment horizontal="center" vertical="top" wrapText="1"/>
    </xf>
    <xf numFmtId="1" fontId="4" fillId="20" borderId="11" xfId="0" applyNumberFormat="1" applyFont="1" applyFill="1" applyBorder="1" applyAlignment="1">
      <alignment horizontal="center" vertical="top" shrinkToFit="1"/>
    </xf>
    <xf numFmtId="2" fontId="4" fillId="20" borderId="11" xfId="0" applyNumberFormat="1" applyFont="1" applyFill="1" applyBorder="1" applyAlignment="1">
      <alignment horizontal="center" vertical="top" shrinkToFit="1"/>
    </xf>
    <xf numFmtId="1" fontId="2" fillId="0" borderId="11" xfId="0" applyNumberFormat="1" applyFont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 shrinkToFit="1"/>
    </xf>
    <xf numFmtId="49" fontId="4" fillId="20" borderId="11" xfId="0" applyNumberFormat="1" applyFont="1" applyFill="1" applyBorder="1" applyAlignment="1">
      <alignment horizontal="center" vertical="top"/>
    </xf>
    <xf numFmtId="0" fontId="4" fillId="20" borderId="13" xfId="0" applyFont="1" applyFill="1" applyBorder="1" applyAlignment="1">
      <alignment horizontal="center" vertical="top" wrapText="1" shrinkToFit="1"/>
    </xf>
    <xf numFmtId="49" fontId="2" fillId="0" borderId="11" xfId="0" applyNumberFormat="1" applyFont="1" applyBorder="1" applyAlignment="1">
      <alignment horizontal="right" vertical="top"/>
    </xf>
    <xf numFmtId="0" fontId="2" fillId="0" borderId="13" xfId="0" applyFont="1" applyFill="1" applyBorder="1" applyAlignment="1">
      <alignment vertical="top" wrapText="1" shrinkToFit="1"/>
    </xf>
    <xf numFmtId="180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0" fontId="5" fillId="0" borderId="13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1" fillId="9" borderId="11" xfId="0" applyFont="1" applyFill="1" applyBorder="1" applyAlignment="1">
      <alignment vertical="top"/>
    </xf>
    <xf numFmtId="2" fontId="3" fillId="9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" fontId="8" fillId="0" borderId="11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182" fontId="6" fillId="0" borderId="11" xfId="0" applyNumberFormat="1" applyFont="1" applyFill="1" applyBorder="1" applyAlignment="1">
      <alignment wrapText="1"/>
    </xf>
    <xf numFmtId="182" fontId="6" fillId="0" borderId="14" xfId="53" applyNumberFormat="1" applyFont="1" applyFill="1" applyBorder="1" applyAlignment="1">
      <alignment wrapText="1"/>
      <protection/>
    </xf>
    <xf numFmtId="182" fontId="6" fillId="0" borderId="11" xfId="53" applyNumberFormat="1" applyFont="1" applyFill="1" applyBorder="1" applyAlignment="1">
      <alignment wrapText="1"/>
      <protection/>
    </xf>
    <xf numFmtId="182" fontId="6" fillId="0" borderId="11" xfId="0" applyNumberFormat="1" applyFont="1" applyFill="1" applyBorder="1" applyAlignment="1">
      <alignment vertical="center" wrapText="1"/>
    </xf>
    <xf numFmtId="182" fontId="6" fillId="0" borderId="11" xfId="0" applyNumberFormat="1" applyFont="1" applyFill="1" applyBorder="1" applyAlignment="1">
      <alignment horizontal="justify"/>
    </xf>
    <xf numFmtId="182" fontId="6" fillId="0" borderId="11" xfId="0" applyNumberFormat="1" applyFont="1" applyFill="1" applyBorder="1" applyAlignment="1">
      <alignment horizontal="left" vertical="center" wrapText="1" shrinkToFit="1"/>
    </xf>
    <xf numFmtId="182" fontId="9" fillId="0" borderId="11" xfId="0" applyNumberFormat="1" applyFont="1" applyFill="1" applyBorder="1" applyAlignment="1">
      <alignment vertical="center" wrapText="1"/>
    </xf>
    <xf numFmtId="182" fontId="6" fillId="0" borderId="11" xfId="0" applyNumberFormat="1" applyFont="1" applyFill="1" applyBorder="1" applyAlignment="1">
      <alignment horizontal="left" vertical="justify" wrapText="1"/>
    </xf>
    <xf numFmtId="182" fontId="6" fillId="0" borderId="11" xfId="0" applyNumberFormat="1" applyFont="1" applyFill="1" applyBorder="1" applyAlignment="1">
      <alignment vertical="justify" wrapText="1"/>
    </xf>
    <xf numFmtId="182" fontId="6" fillId="0" borderId="11" xfId="0" applyNumberFormat="1" applyFont="1" applyFill="1" applyBorder="1" applyAlignment="1">
      <alignment horizontal="left" wrapText="1"/>
    </xf>
    <xf numFmtId="182" fontId="6" fillId="0" borderId="14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/>
    </xf>
    <xf numFmtId="180" fontId="1" fillId="0" borderId="0" xfId="0" applyNumberFormat="1" applyFont="1" applyAlignment="1">
      <alignment vertical="top" wrapText="1"/>
    </xf>
    <xf numFmtId="182" fontId="4" fillId="0" borderId="11" xfId="0" applyNumberFormat="1" applyFont="1" applyFill="1" applyBorder="1" applyAlignment="1">
      <alignment horizontal="center" vertical="top" shrinkToFit="1"/>
    </xf>
    <xf numFmtId="180" fontId="1" fillId="0" borderId="0" xfId="0" applyNumberFormat="1" applyFont="1" applyAlignment="1">
      <alignment vertical="top"/>
    </xf>
    <xf numFmtId="180" fontId="2" fillId="0" borderId="10" xfId="0" applyNumberFormat="1" applyFont="1" applyBorder="1" applyAlignment="1">
      <alignment horizontal="center" vertical="top" wrapText="1"/>
    </xf>
    <xf numFmtId="182" fontId="4" fillId="20" borderId="11" xfId="0" applyNumberFormat="1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vertical="top"/>
    </xf>
    <xf numFmtId="182" fontId="1" fillId="0" borderId="0" xfId="0" applyNumberFormat="1" applyFont="1" applyFill="1" applyAlignment="1">
      <alignment vertical="top"/>
    </xf>
    <xf numFmtId="182" fontId="1" fillId="0" borderId="12" xfId="0" applyNumberFormat="1" applyFont="1" applyBorder="1" applyAlignment="1">
      <alignment horizontal="center" vertical="top" wrapText="1"/>
    </xf>
    <xf numFmtId="182" fontId="2" fillId="0" borderId="11" xfId="0" applyNumberFormat="1" applyFont="1" applyFill="1" applyBorder="1" applyAlignment="1">
      <alignment horizontal="center" vertical="top" wrapText="1" shrinkToFit="1"/>
    </xf>
    <xf numFmtId="182" fontId="4" fillId="20" borderId="14" xfId="0" applyNumberFormat="1" applyFont="1" applyFill="1" applyBorder="1" applyAlignment="1">
      <alignment horizontal="center" vertical="top" wrapText="1" shrinkToFit="1"/>
    </xf>
    <xf numFmtId="182" fontId="3" fillId="9" borderId="11" xfId="0" applyNumberFormat="1" applyFont="1" applyFill="1" applyBorder="1" applyAlignment="1">
      <alignment horizontal="center" vertical="top"/>
    </xf>
    <xf numFmtId="182" fontId="1" fillId="0" borderId="0" xfId="0" applyNumberFormat="1" applyFont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180" fontId="2" fillId="0" borderId="11" xfId="0" applyNumberFormat="1" applyFont="1" applyFill="1" applyBorder="1" applyAlignment="1">
      <alignment vertical="top"/>
    </xf>
    <xf numFmtId="180" fontId="3" fillId="0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180" fontId="4" fillId="0" borderId="11" xfId="0" applyNumberFormat="1" applyFont="1" applyFill="1" applyBorder="1" applyAlignment="1">
      <alignment vertical="top"/>
    </xf>
    <xf numFmtId="182" fontId="2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" fontId="4" fillId="21" borderId="11" xfId="0" applyNumberFormat="1" applyFont="1" applyFill="1" applyBorder="1" applyAlignment="1">
      <alignment horizontal="center" vertical="top" shrinkToFit="1"/>
    </xf>
    <xf numFmtId="182" fontId="4" fillId="21" borderId="14" xfId="0" applyNumberFormat="1" applyFont="1" applyFill="1" applyBorder="1" applyAlignment="1">
      <alignment horizontal="center" vertical="top" wrapText="1" shrinkToFit="1"/>
    </xf>
    <xf numFmtId="0" fontId="1" fillId="8" borderId="0" xfId="0" applyFont="1" applyFill="1" applyAlignment="1">
      <alignment horizontal="left" vertical="top" wrapText="1"/>
    </xf>
    <xf numFmtId="2" fontId="2" fillId="0" borderId="11" xfId="0" applyNumberFormat="1" applyFont="1" applyFill="1" applyBorder="1" applyAlignment="1">
      <alignment vertical="top"/>
    </xf>
    <xf numFmtId="2" fontId="2" fillId="0" borderId="11" xfId="0" applyNumberFormat="1" applyFont="1" applyFill="1" applyBorder="1" applyAlignment="1">
      <alignment horizontal="right" vertical="top"/>
    </xf>
    <xf numFmtId="1" fontId="2" fillId="0" borderId="11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24" borderId="0" xfId="0" applyFont="1" applyFill="1" applyAlignment="1">
      <alignment horizontal="left" vertical="top" wrapText="1"/>
    </xf>
    <xf numFmtId="0" fontId="1" fillId="17" borderId="0" xfId="0" applyFont="1" applyFill="1" applyBorder="1" applyAlignment="1">
      <alignment horizontal="left" vertical="top"/>
    </xf>
    <xf numFmtId="1" fontId="6" fillId="0" borderId="11" xfId="0" applyNumberFormat="1" applyFont="1" applyFill="1" applyBorder="1" applyAlignment="1">
      <alignment horizontal="right" wrapText="1"/>
    </xf>
    <xf numFmtId="1" fontId="2" fillId="0" borderId="14" xfId="53" applyNumberFormat="1" applyFont="1" applyFill="1" applyBorder="1" applyAlignment="1">
      <alignment horizontal="right" wrapText="1"/>
      <protection/>
    </xf>
    <xf numFmtId="1" fontId="2" fillId="0" borderId="11" xfId="53" applyNumberFormat="1" applyFont="1" applyFill="1" applyBorder="1" applyAlignment="1">
      <alignment horizontal="right" wrapText="1"/>
      <protection/>
    </xf>
    <xf numFmtId="0" fontId="2" fillId="0" borderId="13" xfId="0" applyFont="1" applyFill="1" applyBorder="1" applyAlignment="1">
      <alignment vertical="top"/>
    </xf>
    <xf numFmtId="1" fontId="2" fillId="0" borderId="13" xfId="0" applyNumberFormat="1" applyFont="1" applyFill="1" applyBorder="1" applyAlignment="1">
      <alignment horizontal="right" vertical="top"/>
    </xf>
    <xf numFmtId="1" fontId="6" fillId="0" borderId="11" xfId="0" applyNumberFormat="1" applyFont="1" applyFill="1" applyBorder="1" applyAlignment="1">
      <alignment horizontal="right" vertical="center" wrapText="1" shrinkToFit="1"/>
    </xf>
    <xf numFmtId="0" fontId="2" fillId="0" borderId="13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182" fontId="2" fillId="0" borderId="10" xfId="0" applyNumberFormat="1" applyFont="1" applyFill="1" applyBorder="1" applyAlignment="1">
      <alignment horizontal="right" vertical="top" wrapText="1"/>
    </xf>
    <xf numFmtId="182" fontId="2" fillId="0" borderId="15" xfId="0" applyNumberFormat="1" applyFont="1" applyFill="1" applyBorder="1" applyAlignment="1">
      <alignment horizontal="right" vertical="top" wrapText="1"/>
    </xf>
    <xf numFmtId="182" fontId="2" fillId="0" borderId="16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left" vertical="top"/>
    </xf>
    <xf numFmtId="1" fontId="2" fillId="0" borderId="11" xfId="0" applyNumberFormat="1" applyFont="1" applyFill="1" applyBorder="1" applyAlignment="1">
      <alignment horizontal="right" vertical="top"/>
    </xf>
    <xf numFmtId="182" fontId="2" fillId="0" borderId="11" xfId="0" applyNumberFormat="1" applyFont="1" applyFill="1" applyBorder="1" applyAlignment="1">
      <alignment horizontal="right" vertical="top"/>
    </xf>
    <xf numFmtId="182" fontId="2" fillId="0" borderId="15" xfId="0" applyNumberFormat="1" applyFont="1" applyFill="1" applyBorder="1" applyAlignment="1">
      <alignment horizontal="right" vertical="top"/>
    </xf>
    <xf numFmtId="182" fontId="2" fillId="0" borderId="10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1" fontId="4" fillId="0" borderId="13" xfId="0" applyNumberFormat="1" applyFont="1" applyFill="1" applyBorder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1" fontId="2" fillId="0" borderId="11" xfId="0" applyNumberFormat="1" applyFont="1" applyFill="1" applyBorder="1" applyAlignment="1">
      <alignment horizontal="right" wrapText="1"/>
    </xf>
    <xf numFmtId="182" fontId="2" fillId="0" borderId="13" xfId="0" applyNumberFormat="1" applyFont="1" applyFill="1" applyBorder="1" applyAlignment="1">
      <alignment horizontal="left" vertical="center" wrapText="1" shrinkToFit="1"/>
    </xf>
    <xf numFmtId="1" fontId="2" fillId="0" borderId="11" xfId="0" applyNumberFormat="1" applyFont="1" applyFill="1" applyBorder="1" applyAlignment="1">
      <alignment horizontal="right" vertical="center" wrapText="1" shrinkToFit="1"/>
    </xf>
    <xf numFmtId="182" fontId="4" fillId="0" borderId="11" xfId="0" applyNumberFormat="1" applyFont="1" applyFill="1" applyBorder="1" applyAlignment="1">
      <alignment horizontal="right" vertical="top"/>
    </xf>
    <xf numFmtId="182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182" fontId="2" fillId="0" borderId="11" xfId="0" applyNumberFormat="1" applyFont="1" applyFill="1" applyBorder="1" applyAlignment="1">
      <alignment horizontal="right"/>
    </xf>
    <xf numFmtId="182" fontId="2" fillId="0" borderId="0" xfId="0" applyNumberFormat="1" applyFont="1" applyFill="1" applyAlignment="1">
      <alignment horizontal="right" vertical="top"/>
    </xf>
    <xf numFmtId="4" fontId="4" fillId="0" borderId="1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3" fontId="2" fillId="0" borderId="11" xfId="0" applyNumberFormat="1" applyFont="1" applyFill="1" applyBorder="1" applyAlignment="1">
      <alignment horizontal="left"/>
    </xf>
    <xf numFmtId="182" fontId="2" fillId="0" borderId="13" xfId="0" applyNumberFormat="1" applyFont="1" applyFill="1" applyBorder="1" applyAlignment="1">
      <alignment horizontal="left" wrapText="1"/>
    </xf>
    <xf numFmtId="182" fontId="2" fillId="0" borderId="17" xfId="53" applyNumberFormat="1" applyFont="1" applyFill="1" applyBorder="1" applyAlignment="1">
      <alignment horizontal="left" wrapText="1"/>
      <protection/>
    </xf>
    <xf numFmtId="182" fontId="2" fillId="0" borderId="13" xfId="53" applyNumberFormat="1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6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4" fillId="20" borderId="14" xfId="0" applyNumberFormat="1" applyFont="1" applyFill="1" applyBorder="1" applyAlignment="1">
      <alignment horizontal="center" vertical="top" wrapText="1" shrinkToFit="1"/>
    </xf>
    <xf numFmtId="4" fontId="4" fillId="20" borderId="11" xfId="0" applyNumberFormat="1" applyFont="1" applyFill="1" applyBorder="1" applyAlignment="1">
      <alignment horizontal="center" vertical="top" shrinkToFit="1"/>
    </xf>
    <xf numFmtId="1" fontId="6" fillId="0" borderId="14" xfId="53" applyNumberFormat="1" applyFont="1" applyFill="1" applyBorder="1" applyAlignment="1">
      <alignment horizontal="right" wrapText="1"/>
      <protection/>
    </xf>
    <xf numFmtId="1" fontId="6" fillId="0" borderId="11" xfId="53" applyNumberFormat="1" applyFont="1" applyFill="1" applyBorder="1" applyAlignment="1">
      <alignment horizontal="right" wrapText="1"/>
      <protection/>
    </xf>
    <xf numFmtId="1" fontId="6" fillId="0" borderId="11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right" vertical="top"/>
    </xf>
    <xf numFmtId="1" fontId="6" fillId="0" borderId="13" xfId="0" applyNumberFormat="1" applyFont="1" applyFill="1" applyBorder="1" applyAlignment="1">
      <alignment horizontal="right" vertical="top"/>
    </xf>
    <xf numFmtId="1" fontId="6" fillId="0" borderId="11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right" vertical="justify" wrapText="1"/>
    </xf>
    <xf numFmtId="1" fontId="6" fillId="0" borderId="14" xfId="0" applyNumberFormat="1" applyFont="1" applyFill="1" applyBorder="1" applyAlignment="1">
      <alignment horizontal="right" wrapText="1"/>
    </xf>
    <xf numFmtId="1" fontId="29" fillId="0" borderId="11" xfId="0" applyNumberFormat="1" applyFont="1" applyBorder="1" applyAlignment="1">
      <alignment horizontal="right" vertical="top"/>
    </xf>
    <xf numFmtId="1" fontId="6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/>
    </xf>
    <xf numFmtId="182" fontId="2" fillId="0" borderId="15" xfId="0" applyNumberFormat="1" applyFont="1" applyFill="1" applyBorder="1" applyAlignment="1">
      <alignment vertical="top"/>
    </xf>
    <xf numFmtId="182" fontId="2" fillId="0" borderId="10" xfId="0" applyNumberFormat="1" applyFont="1" applyFill="1" applyBorder="1" applyAlignment="1">
      <alignment vertical="top"/>
    </xf>
    <xf numFmtId="182" fontId="4" fillId="0" borderId="11" xfId="0" applyNumberFormat="1" applyFont="1" applyFill="1" applyBorder="1" applyAlignment="1">
      <alignment vertical="top"/>
    </xf>
    <xf numFmtId="180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1" fontId="4" fillId="0" borderId="11" xfId="0" applyNumberFormat="1" applyFont="1" applyFill="1" applyBorder="1" applyAlignment="1">
      <alignment horizontal="center" vertical="top" wrapText="1" shrinkToFit="1"/>
    </xf>
    <xf numFmtId="3" fontId="4" fillId="0" borderId="11" xfId="0" applyNumberFormat="1" applyFont="1" applyFill="1" applyBorder="1" applyAlignment="1">
      <alignment horizontal="center" vertical="top" wrapText="1" shrinkToFit="1"/>
    </xf>
    <xf numFmtId="180" fontId="4" fillId="20" borderId="11" xfId="0" applyNumberFormat="1" applyFont="1" applyFill="1" applyBorder="1" applyAlignment="1">
      <alignment horizontal="center" vertical="top" wrapText="1" shrinkToFit="1"/>
    </xf>
    <xf numFmtId="182" fontId="4" fillId="20" borderId="11" xfId="0" applyNumberFormat="1" applyFont="1" applyFill="1" applyBorder="1" applyAlignment="1">
      <alignment horizontal="center" vertical="top" wrapText="1" shrinkToFit="1"/>
    </xf>
    <xf numFmtId="0" fontId="1" fillId="19" borderId="11" xfId="0" applyFont="1" applyFill="1" applyBorder="1" applyAlignment="1">
      <alignment vertical="top"/>
    </xf>
    <xf numFmtId="2" fontId="3" fillId="19" borderId="11" xfId="0" applyNumberFormat="1" applyFont="1" applyFill="1" applyBorder="1" applyAlignment="1">
      <alignment horizontal="center" vertical="top"/>
    </xf>
    <xf numFmtId="0" fontId="2" fillId="17" borderId="18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24" borderId="0" xfId="0" applyFont="1" applyFill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1" fillId="17" borderId="18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8" borderId="0" xfId="0" applyFont="1" applyFill="1" applyAlignment="1">
      <alignment horizontal="left" vertical="top" wrapText="1"/>
    </xf>
    <xf numFmtId="0" fontId="1" fillId="17" borderId="12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180" fontId="3" fillId="0" borderId="14" xfId="0" applyNumberFormat="1" applyFont="1" applyBorder="1" applyAlignment="1">
      <alignment horizontal="center" vertical="top"/>
    </xf>
    <xf numFmtId="180" fontId="3" fillId="0" borderId="15" xfId="0" applyNumberFormat="1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shrinkToFit="1"/>
    </xf>
    <xf numFmtId="0" fontId="3" fillId="9" borderId="10" xfId="0" applyFont="1" applyFill="1" applyBorder="1" applyAlignment="1">
      <alignment horizontal="right" vertical="top"/>
    </xf>
    <xf numFmtId="0" fontId="3" fillId="9" borderId="13" xfId="0" applyFont="1" applyFill="1" applyBorder="1" applyAlignment="1">
      <alignment horizontal="right" vertical="top"/>
    </xf>
    <xf numFmtId="0" fontId="2" fillId="17" borderId="18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24" borderId="2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17" borderId="21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zoomScale="75" zoomScaleNormal="7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38" sqref="D6:U138"/>
    </sheetView>
  </sheetViews>
  <sheetFormatPr defaultColWidth="9.140625" defaultRowHeight="12.75"/>
  <cols>
    <col min="1" max="1" width="5.57421875" style="118" customWidth="1"/>
    <col min="2" max="2" width="32.00390625" style="117" customWidth="1"/>
    <col min="3" max="3" width="14.140625" style="37" customWidth="1"/>
    <col min="4" max="4" width="10.421875" style="3" customWidth="1"/>
    <col min="5" max="5" width="9.421875" style="3" customWidth="1"/>
    <col min="6" max="6" width="9.57421875" style="3" customWidth="1"/>
    <col min="7" max="7" width="10.421875" style="3" customWidth="1"/>
    <col min="8" max="8" width="10.7109375" style="3" customWidth="1"/>
    <col min="9" max="9" width="10.28125" style="3" customWidth="1"/>
    <col min="10" max="10" width="11.57421875" style="3" customWidth="1"/>
    <col min="11" max="11" width="11.140625" style="3" customWidth="1"/>
    <col min="12" max="12" width="6.140625" style="3" customWidth="1"/>
    <col min="13" max="13" width="12.57421875" style="3" customWidth="1"/>
    <col min="14" max="14" width="14.421875" style="122" customWidth="1"/>
    <col min="15" max="15" width="8.7109375" style="3" customWidth="1"/>
    <col min="16" max="16" width="9.421875" style="3" customWidth="1"/>
    <col min="17" max="17" width="6.8515625" style="3" customWidth="1"/>
    <col min="18" max="18" width="10.421875" style="3" customWidth="1"/>
    <col min="19" max="19" width="8.7109375" style="3" customWidth="1"/>
    <col min="20" max="20" width="9.7109375" style="3" customWidth="1"/>
    <col min="21" max="21" width="7.140625" style="3" customWidth="1"/>
    <col min="22" max="22" width="4.8515625" style="3" customWidth="1"/>
    <col min="23" max="23" width="12.140625" style="122" customWidth="1"/>
    <col min="24" max="16384" width="9.140625" style="3" customWidth="1"/>
  </cols>
  <sheetData>
    <row r="1" spans="1:22" ht="61.5" customHeight="1">
      <c r="A1" s="164" t="s">
        <v>315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2"/>
      <c r="M1" s="2"/>
      <c r="N1" s="121"/>
      <c r="O1" s="2"/>
      <c r="V1" s="7"/>
    </row>
    <row r="2" spans="1:15" ht="21" customHeight="1">
      <c r="A2" s="165" t="s">
        <v>321</v>
      </c>
      <c r="B2" s="165"/>
      <c r="C2" s="72"/>
      <c r="D2" s="6"/>
      <c r="E2" s="6"/>
      <c r="F2" s="6"/>
      <c r="G2" s="6"/>
      <c r="H2" s="6"/>
      <c r="I2" s="6"/>
      <c r="J2" s="6"/>
      <c r="K2" s="6"/>
      <c r="L2" s="2"/>
      <c r="M2" s="2"/>
      <c r="N2" s="121"/>
      <c r="O2" s="2"/>
    </row>
    <row r="3" spans="1:3" ht="17.25" customHeight="1">
      <c r="A3" s="166" t="s">
        <v>26</v>
      </c>
      <c r="B3" s="166"/>
      <c r="C3" s="79"/>
    </row>
    <row r="4" spans="1:23" ht="62.25" customHeight="1">
      <c r="A4" s="167" t="s">
        <v>0</v>
      </c>
      <c r="B4" s="167" t="s">
        <v>24</v>
      </c>
      <c r="C4" s="170" t="s">
        <v>409</v>
      </c>
      <c r="D4" s="169" t="s">
        <v>1</v>
      </c>
      <c r="E4" s="169"/>
      <c r="F4" s="169"/>
      <c r="G4" s="169"/>
      <c r="H4" s="169"/>
      <c r="I4" s="169"/>
      <c r="J4" s="169"/>
      <c r="K4" s="169"/>
      <c r="L4" s="170" t="s">
        <v>2</v>
      </c>
      <c r="M4" s="170" t="s">
        <v>3</v>
      </c>
      <c r="N4" s="176" t="s">
        <v>4</v>
      </c>
      <c r="O4" s="178"/>
      <c r="P4" s="170" t="s">
        <v>5</v>
      </c>
      <c r="Q4" s="176" t="s">
        <v>6</v>
      </c>
      <c r="R4" s="177"/>
      <c r="S4" s="178"/>
      <c r="T4" s="170" t="s">
        <v>7</v>
      </c>
      <c r="U4" s="170" t="s">
        <v>8</v>
      </c>
      <c r="V4" s="172" t="s">
        <v>9</v>
      </c>
      <c r="W4" s="174" t="s">
        <v>23</v>
      </c>
    </row>
    <row r="5" spans="1:23" ht="138.75" customHeight="1">
      <c r="A5" s="168"/>
      <c r="B5" s="168"/>
      <c r="C5" s="171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71"/>
      <c r="M5" s="171"/>
      <c r="N5" s="123" t="s">
        <v>18</v>
      </c>
      <c r="O5" s="1" t="s">
        <v>19</v>
      </c>
      <c r="P5" s="171"/>
      <c r="Q5" s="1" t="s">
        <v>20</v>
      </c>
      <c r="R5" s="1" t="s">
        <v>21</v>
      </c>
      <c r="S5" s="1" t="s">
        <v>22</v>
      </c>
      <c r="T5" s="171"/>
      <c r="U5" s="171"/>
      <c r="V5" s="173"/>
      <c r="W5" s="175"/>
    </row>
    <row r="6" spans="1:25" s="105" customFormat="1" ht="15">
      <c r="A6" s="112">
        <v>1</v>
      </c>
      <c r="B6" s="113" t="s">
        <v>198</v>
      </c>
      <c r="C6" s="99">
        <v>1045</v>
      </c>
      <c r="D6" s="96">
        <v>456.8</v>
      </c>
      <c r="E6" s="93"/>
      <c r="F6" s="93"/>
      <c r="G6" s="93"/>
      <c r="H6" s="93">
        <v>600</v>
      </c>
      <c r="I6" s="93"/>
      <c r="J6" s="93"/>
      <c r="K6" s="93"/>
      <c r="L6" s="93"/>
      <c r="M6" s="93"/>
      <c r="N6" s="96">
        <v>1936</v>
      </c>
      <c r="O6" s="93"/>
      <c r="P6" s="93"/>
      <c r="Q6" s="94"/>
      <c r="R6" s="94"/>
      <c r="S6" s="94"/>
      <c r="T6" s="93"/>
      <c r="U6" s="93"/>
      <c r="V6" s="95"/>
      <c r="W6" s="108">
        <f>SUM(D6:V6)</f>
        <v>2992.8</v>
      </c>
      <c r="X6" s="103"/>
      <c r="Y6" s="104"/>
    </row>
    <row r="7" spans="1:25" s="105" customFormat="1" ht="15">
      <c r="A7" s="112">
        <v>2</v>
      </c>
      <c r="B7" s="113" t="s">
        <v>199</v>
      </c>
      <c r="C7" s="99">
        <v>506</v>
      </c>
      <c r="D7" s="96"/>
      <c r="E7" s="93"/>
      <c r="F7" s="93">
        <v>50</v>
      </c>
      <c r="G7" s="93"/>
      <c r="H7" s="93">
        <v>25</v>
      </c>
      <c r="I7" s="93"/>
      <c r="J7" s="93"/>
      <c r="K7" s="93">
        <v>50</v>
      </c>
      <c r="L7" s="93"/>
      <c r="M7" s="93"/>
      <c r="N7" s="96">
        <v>1600.3</v>
      </c>
      <c r="O7" s="93"/>
      <c r="P7" s="93"/>
      <c r="Q7" s="94"/>
      <c r="R7" s="94"/>
      <c r="S7" s="94"/>
      <c r="T7" s="93"/>
      <c r="U7" s="93"/>
      <c r="V7" s="95"/>
      <c r="W7" s="108">
        <f aca="true" t="shared" si="0" ref="W7:W70">SUM(D7:V7)</f>
        <v>1725.3</v>
      </c>
      <c r="X7" s="103"/>
      <c r="Y7" s="104"/>
    </row>
    <row r="8" spans="1:25" s="105" customFormat="1" ht="15">
      <c r="A8" s="112">
        <v>3</v>
      </c>
      <c r="B8" s="114" t="s">
        <v>200</v>
      </c>
      <c r="C8" s="81">
        <v>1008</v>
      </c>
      <c r="D8" s="119">
        <v>945.3</v>
      </c>
      <c r="E8" s="106">
        <v>129</v>
      </c>
      <c r="F8" s="106"/>
      <c r="G8" s="106">
        <v>26</v>
      </c>
      <c r="H8" s="106">
        <v>234</v>
      </c>
      <c r="I8" s="106">
        <v>12.9</v>
      </c>
      <c r="J8" s="106">
        <v>39</v>
      </c>
      <c r="K8" s="106"/>
      <c r="L8" s="106"/>
      <c r="M8" s="106"/>
      <c r="N8" s="119">
        <v>706.7</v>
      </c>
      <c r="O8" s="106">
        <v>307.4</v>
      </c>
      <c r="P8" s="106">
        <v>68.8</v>
      </c>
      <c r="Q8" s="106"/>
      <c r="R8" s="106">
        <v>20.5</v>
      </c>
      <c r="S8" s="106"/>
      <c r="T8" s="106"/>
      <c r="U8" s="106"/>
      <c r="V8" s="106"/>
      <c r="W8" s="108">
        <f t="shared" si="0"/>
        <v>2489.6000000000004</v>
      </c>
      <c r="X8" s="103"/>
      <c r="Y8" s="104"/>
    </row>
    <row r="9" spans="1:25" s="105" customFormat="1" ht="15">
      <c r="A9" s="112">
        <v>4</v>
      </c>
      <c r="B9" s="115" t="s">
        <v>201</v>
      </c>
      <c r="C9" s="82">
        <v>745</v>
      </c>
      <c r="D9" s="119">
        <v>312.4</v>
      </c>
      <c r="E9" s="106">
        <v>317</v>
      </c>
      <c r="F9" s="106">
        <v>20</v>
      </c>
      <c r="G9" s="106"/>
      <c r="H9" s="106">
        <v>712.4</v>
      </c>
      <c r="I9" s="106">
        <v>10</v>
      </c>
      <c r="J9" s="106">
        <v>30</v>
      </c>
      <c r="K9" s="106"/>
      <c r="L9" s="106"/>
      <c r="M9" s="106"/>
      <c r="N9" s="119">
        <v>222.2</v>
      </c>
      <c r="O9" s="106"/>
      <c r="P9" s="106">
        <v>49.8</v>
      </c>
      <c r="Q9" s="106"/>
      <c r="R9" s="106">
        <v>228.8</v>
      </c>
      <c r="S9" s="106"/>
      <c r="T9" s="106"/>
      <c r="U9" s="106"/>
      <c r="V9" s="106"/>
      <c r="W9" s="108">
        <f t="shared" si="0"/>
        <v>1902.6</v>
      </c>
      <c r="X9" s="103"/>
      <c r="Y9" s="104"/>
    </row>
    <row r="10" spans="1:25" s="105" customFormat="1" ht="15">
      <c r="A10" s="112">
        <v>5</v>
      </c>
      <c r="B10" s="115" t="s">
        <v>202</v>
      </c>
      <c r="C10" s="82">
        <v>939</v>
      </c>
      <c r="D10" s="119">
        <v>404.7</v>
      </c>
      <c r="E10" s="106">
        <v>117</v>
      </c>
      <c r="F10" s="106">
        <v>24</v>
      </c>
      <c r="G10" s="106">
        <v>123</v>
      </c>
      <c r="H10" s="106">
        <v>759</v>
      </c>
      <c r="I10" s="106">
        <v>27</v>
      </c>
      <c r="J10" s="106">
        <v>35</v>
      </c>
      <c r="K10" s="106"/>
      <c r="L10" s="106"/>
      <c r="M10" s="106"/>
      <c r="N10" s="119">
        <v>2339.35</v>
      </c>
      <c r="O10" s="106"/>
      <c r="P10" s="106">
        <v>59</v>
      </c>
      <c r="Q10" s="106"/>
      <c r="R10" s="106">
        <v>8.8</v>
      </c>
      <c r="S10" s="106"/>
      <c r="T10" s="106"/>
      <c r="U10" s="106"/>
      <c r="V10" s="106"/>
      <c r="W10" s="108">
        <f t="shared" si="0"/>
        <v>3896.8500000000004</v>
      </c>
      <c r="X10" s="103"/>
      <c r="Y10" s="104"/>
    </row>
    <row r="11" spans="1:25" s="105" customFormat="1" ht="30">
      <c r="A11" s="112">
        <v>6</v>
      </c>
      <c r="B11" s="115" t="s">
        <v>203</v>
      </c>
      <c r="C11" s="82">
        <v>993</v>
      </c>
      <c r="D11" s="119">
        <v>1309.6</v>
      </c>
      <c r="E11" s="106">
        <v>128</v>
      </c>
      <c r="F11" s="106">
        <v>14</v>
      </c>
      <c r="G11" s="106">
        <v>12</v>
      </c>
      <c r="H11" s="106">
        <v>124</v>
      </c>
      <c r="I11" s="106">
        <v>13</v>
      </c>
      <c r="J11" s="106">
        <v>75</v>
      </c>
      <c r="K11" s="106"/>
      <c r="L11" s="106"/>
      <c r="M11" s="106"/>
      <c r="N11" s="119">
        <v>134.4</v>
      </c>
      <c r="O11" s="106"/>
      <c r="P11" s="106">
        <v>64</v>
      </c>
      <c r="Q11" s="106"/>
      <c r="R11" s="106"/>
      <c r="S11" s="106"/>
      <c r="T11" s="106"/>
      <c r="U11" s="106"/>
      <c r="V11" s="106"/>
      <c r="W11" s="108">
        <f t="shared" si="0"/>
        <v>1874</v>
      </c>
      <c r="X11" s="103"/>
      <c r="Y11" s="104"/>
    </row>
    <row r="12" spans="1:25" s="105" customFormat="1" ht="15">
      <c r="A12" s="112">
        <v>7</v>
      </c>
      <c r="B12" s="115" t="s">
        <v>204</v>
      </c>
      <c r="C12" s="82">
        <v>994</v>
      </c>
      <c r="D12" s="119">
        <v>435</v>
      </c>
      <c r="E12" s="106">
        <v>124</v>
      </c>
      <c r="F12" s="106"/>
      <c r="G12" s="106">
        <v>25</v>
      </c>
      <c r="H12" s="106">
        <v>632</v>
      </c>
      <c r="I12" s="106">
        <v>13</v>
      </c>
      <c r="J12" s="106">
        <v>37</v>
      </c>
      <c r="K12" s="106"/>
      <c r="L12" s="106"/>
      <c r="M12" s="106"/>
      <c r="N12" s="119">
        <v>4701.3</v>
      </c>
      <c r="O12" s="106">
        <v>100</v>
      </c>
      <c r="P12" s="106">
        <v>62</v>
      </c>
      <c r="Q12" s="106"/>
      <c r="R12" s="106">
        <v>210</v>
      </c>
      <c r="S12" s="106"/>
      <c r="T12" s="106"/>
      <c r="U12" s="106"/>
      <c r="V12" s="106"/>
      <c r="W12" s="108">
        <f t="shared" si="0"/>
        <v>6339.3</v>
      </c>
      <c r="X12" s="103"/>
      <c r="Y12" s="104"/>
    </row>
    <row r="13" spans="1:25" s="105" customFormat="1" ht="15">
      <c r="A13" s="112">
        <v>8</v>
      </c>
      <c r="B13" s="115" t="s">
        <v>205</v>
      </c>
      <c r="C13" s="82">
        <v>670</v>
      </c>
      <c r="D13" s="119">
        <v>669.6</v>
      </c>
      <c r="E13" s="106">
        <v>77</v>
      </c>
      <c r="F13" s="106"/>
      <c r="G13" s="106">
        <v>15</v>
      </c>
      <c r="H13" s="106">
        <v>398</v>
      </c>
      <c r="I13" s="106">
        <v>8</v>
      </c>
      <c r="J13" s="106">
        <v>23</v>
      </c>
      <c r="K13" s="106"/>
      <c r="L13" s="106"/>
      <c r="M13" s="106"/>
      <c r="N13" s="119">
        <v>2303.5</v>
      </c>
      <c r="O13" s="106">
        <v>226.7</v>
      </c>
      <c r="P13" s="106">
        <v>38</v>
      </c>
      <c r="Q13" s="106"/>
      <c r="R13" s="106"/>
      <c r="S13" s="106"/>
      <c r="T13" s="106"/>
      <c r="U13" s="106"/>
      <c r="V13" s="106"/>
      <c r="W13" s="108">
        <f t="shared" si="0"/>
        <v>3758.7999999999997</v>
      </c>
      <c r="X13" s="103"/>
      <c r="Y13" s="104"/>
    </row>
    <row r="14" spans="1:25" s="105" customFormat="1" ht="15">
      <c r="A14" s="112">
        <v>9</v>
      </c>
      <c r="B14" s="115" t="s">
        <v>206</v>
      </c>
      <c r="C14" s="82">
        <v>961</v>
      </c>
      <c r="D14" s="119">
        <v>355</v>
      </c>
      <c r="E14" s="106">
        <v>54</v>
      </c>
      <c r="F14" s="106"/>
      <c r="G14" s="106">
        <v>11</v>
      </c>
      <c r="H14" s="106">
        <v>234.2</v>
      </c>
      <c r="I14" s="106">
        <v>5</v>
      </c>
      <c r="J14" s="106">
        <v>16</v>
      </c>
      <c r="K14" s="106"/>
      <c r="L14" s="106"/>
      <c r="M14" s="106"/>
      <c r="N14" s="119">
        <v>211.8</v>
      </c>
      <c r="O14" s="106"/>
      <c r="P14" s="106">
        <v>27</v>
      </c>
      <c r="Q14" s="106"/>
      <c r="R14" s="106">
        <v>82</v>
      </c>
      <c r="S14" s="106"/>
      <c r="T14" s="106"/>
      <c r="U14" s="106"/>
      <c r="V14" s="106"/>
      <c r="W14" s="108">
        <f t="shared" si="0"/>
        <v>996</v>
      </c>
      <c r="X14" s="103"/>
      <c r="Y14" s="104"/>
    </row>
    <row r="15" spans="1:25" s="105" customFormat="1" ht="15">
      <c r="A15" s="112">
        <v>10</v>
      </c>
      <c r="B15" s="115" t="s">
        <v>207</v>
      </c>
      <c r="C15" s="82">
        <v>679</v>
      </c>
      <c r="D15" s="119">
        <v>316</v>
      </c>
      <c r="E15" s="106">
        <v>101</v>
      </c>
      <c r="F15" s="106"/>
      <c r="G15" s="106">
        <v>15</v>
      </c>
      <c r="H15" s="106">
        <v>239.1</v>
      </c>
      <c r="I15" s="106">
        <v>8</v>
      </c>
      <c r="J15" s="106">
        <v>23</v>
      </c>
      <c r="K15" s="106">
        <v>58</v>
      </c>
      <c r="L15" s="106"/>
      <c r="M15" s="106"/>
      <c r="N15" s="119">
        <v>423.9</v>
      </c>
      <c r="O15" s="106"/>
      <c r="P15" s="106">
        <v>38</v>
      </c>
      <c r="Q15" s="106"/>
      <c r="R15" s="106">
        <v>105.9</v>
      </c>
      <c r="S15" s="106"/>
      <c r="T15" s="106"/>
      <c r="U15" s="106"/>
      <c r="V15" s="106"/>
      <c r="W15" s="108">
        <f t="shared" si="0"/>
        <v>1327.9</v>
      </c>
      <c r="X15" s="103"/>
      <c r="Y15" s="104"/>
    </row>
    <row r="16" spans="1:25" s="105" customFormat="1" ht="15">
      <c r="A16" s="112">
        <v>11</v>
      </c>
      <c r="B16" s="115" t="s">
        <v>208</v>
      </c>
      <c r="C16" s="82">
        <v>846</v>
      </c>
      <c r="D16" s="119">
        <v>610</v>
      </c>
      <c r="E16" s="106">
        <v>108</v>
      </c>
      <c r="F16" s="106"/>
      <c r="G16" s="106">
        <v>22</v>
      </c>
      <c r="H16" s="106">
        <v>439</v>
      </c>
      <c r="I16" s="106">
        <v>11</v>
      </c>
      <c r="J16" s="106">
        <v>32</v>
      </c>
      <c r="K16" s="106"/>
      <c r="L16" s="106"/>
      <c r="M16" s="106"/>
      <c r="N16" s="119">
        <v>2733.5</v>
      </c>
      <c r="O16" s="106">
        <v>50</v>
      </c>
      <c r="P16" s="106">
        <v>54</v>
      </c>
      <c r="Q16" s="106"/>
      <c r="R16" s="106">
        <v>101.8</v>
      </c>
      <c r="S16" s="106">
        <v>20.9</v>
      </c>
      <c r="T16" s="106">
        <v>50</v>
      </c>
      <c r="U16" s="106"/>
      <c r="V16" s="106"/>
      <c r="W16" s="108">
        <f t="shared" si="0"/>
        <v>4232.2</v>
      </c>
      <c r="X16" s="103"/>
      <c r="Y16" s="104"/>
    </row>
    <row r="17" spans="1:25" s="105" customFormat="1" ht="15">
      <c r="A17" s="112">
        <v>12</v>
      </c>
      <c r="B17" s="115" t="s">
        <v>247</v>
      </c>
      <c r="C17" s="82">
        <v>523</v>
      </c>
      <c r="D17" s="119">
        <v>297.7</v>
      </c>
      <c r="E17" s="106">
        <v>65.9</v>
      </c>
      <c r="F17" s="106">
        <v>12.5</v>
      </c>
      <c r="G17" s="106">
        <v>12</v>
      </c>
      <c r="H17" s="106">
        <v>307.6</v>
      </c>
      <c r="I17" s="106">
        <v>6.7</v>
      </c>
      <c r="J17" s="106">
        <v>20</v>
      </c>
      <c r="K17" s="106"/>
      <c r="L17" s="106"/>
      <c r="M17" s="106"/>
      <c r="N17" s="119">
        <v>2147</v>
      </c>
      <c r="O17" s="106">
        <v>139.4</v>
      </c>
      <c r="P17" s="106">
        <v>33</v>
      </c>
      <c r="Q17" s="106"/>
      <c r="R17" s="106"/>
      <c r="S17" s="106"/>
      <c r="T17" s="106"/>
      <c r="U17" s="106"/>
      <c r="V17" s="106"/>
      <c r="W17" s="108">
        <f t="shared" si="0"/>
        <v>3041.8</v>
      </c>
      <c r="X17" s="103"/>
      <c r="Y17" s="104"/>
    </row>
    <row r="18" spans="1:25" s="105" customFormat="1" ht="30">
      <c r="A18" s="112">
        <v>13</v>
      </c>
      <c r="B18" s="115" t="s">
        <v>209</v>
      </c>
      <c r="C18" s="82">
        <v>1063</v>
      </c>
      <c r="D18" s="119">
        <v>474.4</v>
      </c>
      <c r="E18" s="106">
        <v>125.9</v>
      </c>
      <c r="F18" s="106"/>
      <c r="G18" s="106">
        <v>25</v>
      </c>
      <c r="H18" s="106">
        <v>858.7</v>
      </c>
      <c r="I18" s="106">
        <v>13</v>
      </c>
      <c r="J18" s="106">
        <v>37.6</v>
      </c>
      <c r="K18" s="106"/>
      <c r="L18" s="106"/>
      <c r="M18" s="106"/>
      <c r="N18" s="119">
        <v>955.7</v>
      </c>
      <c r="O18" s="106"/>
      <c r="P18" s="106">
        <v>63</v>
      </c>
      <c r="Q18" s="106"/>
      <c r="R18" s="106">
        <v>119</v>
      </c>
      <c r="S18" s="106"/>
      <c r="T18" s="106"/>
      <c r="U18" s="106"/>
      <c r="V18" s="106"/>
      <c r="W18" s="108">
        <f t="shared" si="0"/>
        <v>2672.3</v>
      </c>
      <c r="X18" s="103"/>
      <c r="Y18" s="104"/>
    </row>
    <row r="19" spans="1:25" s="105" customFormat="1" ht="45">
      <c r="A19" s="112">
        <v>14</v>
      </c>
      <c r="B19" s="115" t="s">
        <v>210</v>
      </c>
      <c r="C19" s="82">
        <v>1485</v>
      </c>
      <c r="D19" s="119">
        <v>960</v>
      </c>
      <c r="E19" s="106">
        <v>222.5</v>
      </c>
      <c r="F19" s="106">
        <v>68</v>
      </c>
      <c r="G19" s="106">
        <v>70</v>
      </c>
      <c r="H19" s="106">
        <v>651</v>
      </c>
      <c r="I19" s="106">
        <v>20</v>
      </c>
      <c r="J19" s="106">
        <v>237.7</v>
      </c>
      <c r="K19" s="106"/>
      <c r="L19" s="106"/>
      <c r="M19" s="106">
        <v>100</v>
      </c>
      <c r="N19" s="119">
        <v>2495.4</v>
      </c>
      <c r="O19" s="106"/>
      <c r="P19" s="106">
        <v>139.6</v>
      </c>
      <c r="Q19" s="106"/>
      <c r="R19" s="106"/>
      <c r="S19" s="106"/>
      <c r="T19" s="106">
        <v>15</v>
      </c>
      <c r="U19" s="106"/>
      <c r="V19" s="106"/>
      <c r="W19" s="108">
        <f t="shared" si="0"/>
        <v>4979.200000000001</v>
      </c>
      <c r="X19" s="103"/>
      <c r="Y19" s="104"/>
    </row>
    <row r="20" spans="1:25" s="105" customFormat="1" ht="15.75" customHeight="1">
      <c r="A20" s="112">
        <v>15</v>
      </c>
      <c r="B20" s="115" t="s">
        <v>248</v>
      </c>
      <c r="C20" s="82">
        <v>783</v>
      </c>
      <c r="D20" s="119">
        <v>617.9</v>
      </c>
      <c r="E20" s="106">
        <v>88</v>
      </c>
      <c r="F20" s="106">
        <v>18</v>
      </c>
      <c r="G20" s="106"/>
      <c r="H20" s="106">
        <v>423.7</v>
      </c>
      <c r="I20" s="106">
        <v>9</v>
      </c>
      <c r="J20" s="106">
        <v>26</v>
      </c>
      <c r="K20" s="106"/>
      <c r="L20" s="106"/>
      <c r="M20" s="106"/>
      <c r="N20" s="119"/>
      <c r="O20" s="106"/>
      <c r="P20" s="106">
        <v>44</v>
      </c>
      <c r="Q20" s="106"/>
      <c r="R20" s="106"/>
      <c r="S20" s="106"/>
      <c r="T20" s="106"/>
      <c r="U20" s="106"/>
      <c r="V20" s="106"/>
      <c r="W20" s="108">
        <f t="shared" si="0"/>
        <v>1226.6</v>
      </c>
      <c r="X20" s="103"/>
      <c r="Y20" s="104"/>
    </row>
    <row r="21" spans="1:25" s="105" customFormat="1" ht="30">
      <c r="A21" s="112">
        <v>16</v>
      </c>
      <c r="B21" s="115" t="s">
        <v>249</v>
      </c>
      <c r="C21" s="82">
        <v>615</v>
      </c>
      <c r="D21" s="119">
        <v>337.5</v>
      </c>
      <c r="E21" s="106">
        <v>80.8</v>
      </c>
      <c r="F21" s="106">
        <v>45.4</v>
      </c>
      <c r="G21" s="106">
        <v>70.6</v>
      </c>
      <c r="H21" s="106">
        <v>571</v>
      </c>
      <c r="I21" s="106">
        <v>9</v>
      </c>
      <c r="J21" s="106">
        <v>29.3</v>
      </c>
      <c r="K21" s="106"/>
      <c r="L21" s="106"/>
      <c r="M21" s="106"/>
      <c r="N21" s="119">
        <v>244.8</v>
      </c>
      <c r="O21" s="106"/>
      <c r="P21" s="106">
        <v>73.9</v>
      </c>
      <c r="Q21" s="106"/>
      <c r="R21" s="106">
        <v>12</v>
      </c>
      <c r="S21" s="106"/>
      <c r="T21" s="106">
        <v>50</v>
      </c>
      <c r="U21" s="106"/>
      <c r="V21" s="106"/>
      <c r="W21" s="108">
        <f t="shared" si="0"/>
        <v>1524.3</v>
      </c>
      <c r="X21" s="103"/>
      <c r="Y21" s="104"/>
    </row>
    <row r="22" spans="1:25" s="105" customFormat="1" ht="60">
      <c r="A22" s="112">
        <v>17</v>
      </c>
      <c r="B22" s="115" t="s">
        <v>211</v>
      </c>
      <c r="C22" s="82">
        <v>758</v>
      </c>
      <c r="D22" s="119">
        <v>619</v>
      </c>
      <c r="E22" s="106">
        <v>132.4</v>
      </c>
      <c r="F22" s="106"/>
      <c r="G22" s="106">
        <v>19</v>
      </c>
      <c r="H22" s="106">
        <v>168</v>
      </c>
      <c r="I22" s="106">
        <v>10</v>
      </c>
      <c r="J22" s="106">
        <v>28</v>
      </c>
      <c r="K22" s="106"/>
      <c r="L22" s="106"/>
      <c r="M22" s="106"/>
      <c r="N22" s="119">
        <v>376.9</v>
      </c>
      <c r="O22" s="106"/>
      <c r="P22" s="106">
        <v>48</v>
      </c>
      <c r="Q22" s="106"/>
      <c r="R22" s="106"/>
      <c r="S22" s="106"/>
      <c r="T22" s="106"/>
      <c r="U22" s="106"/>
      <c r="V22" s="106"/>
      <c r="W22" s="108">
        <f t="shared" si="0"/>
        <v>1401.3</v>
      </c>
      <c r="X22" s="103"/>
      <c r="Y22" s="104"/>
    </row>
    <row r="23" spans="1:25" s="105" customFormat="1" ht="18.75" customHeight="1">
      <c r="A23" s="112">
        <v>18</v>
      </c>
      <c r="B23" s="115" t="s">
        <v>250</v>
      </c>
      <c r="C23" s="82">
        <v>914</v>
      </c>
      <c r="D23" s="119">
        <v>907.5</v>
      </c>
      <c r="E23" s="106">
        <v>182</v>
      </c>
      <c r="F23" s="106">
        <v>21</v>
      </c>
      <c r="G23" s="106"/>
      <c r="H23" s="106">
        <v>368.3</v>
      </c>
      <c r="I23" s="106">
        <v>11</v>
      </c>
      <c r="J23" s="106">
        <v>32</v>
      </c>
      <c r="K23" s="106"/>
      <c r="L23" s="106"/>
      <c r="M23" s="106"/>
      <c r="N23" s="119">
        <v>1529.8</v>
      </c>
      <c r="O23" s="106"/>
      <c r="P23" s="106">
        <v>53</v>
      </c>
      <c r="Q23" s="106"/>
      <c r="R23" s="106">
        <v>25.2</v>
      </c>
      <c r="S23" s="106"/>
      <c r="T23" s="106"/>
      <c r="U23" s="106"/>
      <c r="V23" s="106"/>
      <c r="W23" s="108">
        <f t="shared" si="0"/>
        <v>3129.7999999999997</v>
      </c>
      <c r="X23" s="103"/>
      <c r="Y23" s="104"/>
    </row>
    <row r="24" spans="1:25" s="105" customFormat="1" ht="21.75" customHeight="1">
      <c r="A24" s="112">
        <v>19</v>
      </c>
      <c r="B24" s="115" t="s">
        <v>212</v>
      </c>
      <c r="C24" s="82">
        <v>428</v>
      </c>
      <c r="D24" s="119">
        <v>425.2</v>
      </c>
      <c r="E24" s="106">
        <v>103</v>
      </c>
      <c r="F24" s="106"/>
      <c r="G24" s="106">
        <v>10</v>
      </c>
      <c r="H24" s="106">
        <v>99</v>
      </c>
      <c r="I24" s="106">
        <v>5</v>
      </c>
      <c r="J24" s="106">
        <v>15</v>
      </c>
      <c r="K24" s="106"/>
      <c r="L24" s="106"/>
      <c r="M24" s="106"/>
      <c r="N24" s="119">
        <v>603.2</v>
      </c>
      <c r="O24" s="106"/>
      <c r="P24" s="106">
        <v>25</v>
      </c>
      <c r="Q24" s="106"/>
      <c r="R24" s="106"/>
      <c r="S24" s="106"/>
      <c r="T24" s="106"/>
      <c r="U24" s="106"/>
      <c r="V24" s="106"/>
      <c r="W24" s="108">
        <f t="shared" si="0"/>
        <v>1285.4</v>
      </c>
      <c r="X24" s="103"/>
      <c r="Y24" s="104"/>
    </row>
    <row r="25" spans="1:25" s="105" customFormat="1" ht="21" customHeight="1">
      <c r="A25" s="112">
        <v>20</v>
      </c>
      <c r="B25" s="115" t="s">
        <v>251</v>
      </c>
      <c r="C25" s="82">
        <v>912</v>
      </c>
      <c r="D25" s="119">
        <v>334.9</v>
      </c>
      <c r="E25" s="106">
        <v>143.8</v>
      </c>
      <c r="F25" s="106"/>
      <c r="G25" s="106">
        <v>23</v>
      </c>
      <c r="H25" s="106">
        <v>610.4</v>
      </c>
      <c r="I25" s="106">
        <v>12</v>
      </c>
      <c r="J25" s="106">
        <v>34</v>
      </c>
      <c r="K25" s="106"/>
      <c r="L25" s="106"/>
      <c r="M25" s="106"/>
      <c r="N25" s="119">
        <v>428.2</v>
      </c>
      <c r="O25" s="106">
        <v>148.4</v>
      </c>
      <c r="P25" s="106">
        <v>7.4</v>
      </c>
      <c r="Q25" s="106"/>
      <c r="R25" s="106">
        <v>76.8</v>
      </c>
      <c r="S25" s="106"/>
      <c r="T25" s="106"/>
      <c r="U25" s="106"/>
      <c r="V25" s="106"/>
      <c r="W25" s="108">
        <f t="shared" si="0"/>
        <v>1818.9</v>
      </c>
      <c r="X25" s="103"/>
      <c r="Y25" s="104"/>
    </row>
    <row r="26" spans="1:25" s="105" customFormat="1" ht="18" customHeight="1">
      <c r="A26" s="112">
        <v>21</v>
      </c>
      <c r="B26" s="115" t="s">
        <v>252</v>
      </c>
      <c r="C26" s="82">
        <v>1330</v>
      </c>
      <c r="D26" s="119">
        <v>700.6</v>
      </c>
      <c r="E26" s="106">
        <v>277.2</v>
      </c>
      <c r="F26" s="106"/>
      <c r="G26" s="106">
        <v>34</v>
      </c>
      <c r="H26" s="106">
        <v>290</v>
      </c>
      <c r="I26" s="106">
        <v>16.4</v>
      </c>
      <c r="J26" s="106">
        <v>105.5</v>
      </c>
      <c r="K26" s="106">
        <v>58</v>
      </c>
      <c r="L26" s="106"/>
      <c r="M26" s="106"/>
      <c r="N26" s="119">
        <v>741.6</v>
      </c>
      <c r="O26" s="106"/>
      <c r="P26" s="106">
        <v>50.5</v>
      </c>
      <c r="Q26" s="106"/>
      <c r="R26" s="106">
        <v>79.7</v>
      </c>
      <c r="S26" s="106"/>
      <c r="T26" s="106"/>
      <c r="U26" s="106"/>
      <c r="V26" s="106"/>
      <c r="W26" s="108">
        <f t="shared" si="0"/>
        <v>2353.5</v>
      </c>
      <c r="X26" s="103"/>
      <c r="Y26" s="104"/>
    </row>
    <row r="27" spans="1:25" s="105" customFormat="1" ht="17.25" customHeight="1">
      <c r="A27" s="112">
        <v>22</v>
      </c>
      <c r="B27" s="115" t="s">
        <v>213</v>
      </c>
      <c r="C27" s="82">
        <v>886</v>
      </c>
      <c r="D27" s="119">
        <v>282.5</v>
      </c>
      <c r="E27" s="106">
        <v>104</v>
      </c>
      <c r="F27" s="106">
        <v>57</v>
      </c>
      <c r="G27" s="106"/>
      <c r="H27" s="106">
        <v>472</v>
      </c>
      <c r="I27" s="106">
        <v>5</v>
      </c>
      <c r="J27" s="106">
        <v>31</v>
      </c>
      <c r="K27" s="106"/>
      <c r="L27" s="106"/>
      <c r="M27" s="106"/>
      <c r="N27" s="119">
        <v>426.9</v>
      </c>
      <c r="O27" s="106"/>
      <c r="P27" s="106">
        <v>52</v>
      </c>
      <c r="Q27" s="106"/>
      <c r="R27" s="106">
        <v>100</v>
      </c>
      <c r="S27" s="106"/>
      <c r="T27" s="106">
        <v>120</v>
      </c>
      <c r="U27" s="106"/>
      <c r="V27" s="106"/>
      <c r="W27" s="108">
        <f t="shared" si="0"/>
        <v>1650.4</v>
      </c>
      <c r="X27" s="103"/>
      <c r="Y27" s="104"/>
    </row>
    <row r="28" spans="1:25" s="105" customFormat="1" ht="15">
      <c r="A28" s="112">
        <v>23</v>
      </c>
      <c r="B28" s="116" t="s">
        <v>322</v>
      </c>
      <c r="C28" s="75">
        <f>586+31+172+6</f>
        <v>795</v>
      </c>
      <c r="D28" s="96"/>
      <c r="E28" s="93"/>
      <c r="F28" s="93"/>
      <c r="G28" s="93"/>
      <c r="H28" s="93">
        <v>422.6</v>
      </c>
      <c r="I28" s="93"/>
      <c r="J28" s="93">
        <v>73</v>
      </c>
      <c r="K28" s="93"/>
      <c r="L28" s="93"/>
      <c r="M28" s="93"/>
      <c r="N28" s="96">
        <v>1795.2</v>
      </c>
      <c r="O28" s="93">
        <v>137.9</v>
      </c>
      <c r="P28" s="93"/>
      <c r="Q28" s="94"/>
      <c r="R28" s="94"/>
      <c r="S28" s="94"/>
      <c r="T28" s="93"/>
      <c r="U28" s="93"/>
      <c r="V28" s="95"/>
      <c r="W28" s="108">
        <f t="shared" si="0"/>
        <v>2428.7000000000003</v>
      </c>
      <c r="X28" s="103"/>
      <c r="Y28" s="104"/>
    </row>
    <row r="29" spans="1:25" s="105" customFormat="1" ht="15">
      <c r="A29" s="112">
        <v>24</v>
      </c>
      <c r="B29" s="116" t="s">
        <v>323</v>
      </c>
      <c r="C29" s="75">
        <v>862</v>
      </c>
      <c r="D29" s="96"/>
      <c r="E29" s="93"/>
      <c r="F29" s="93"/>
      <c r="G29" s="93"/>
      <c r="H29" s="93">
        <v>120</v>
      </c>
      <c r="I29" s="93"/>
      <c r="J29" s="93"/>
      <c r="K29" s="93"/>
      <c r="L29" s="93"/>
      <c r="M29" s="93"/>
      <c r="N29" s="96">
        <v>1300.4</v>
      </c>
      <c r="O29" s="93">
        <v>162.4</v>
      </c>
      <c r="P29" s="93"/>
      <c r="Q29" s="93"/>
      <c r="R29" s="93"/>
      <c r="S29" s="93"/>
      <c r="T29" s="93">
        <v>334</v>
      </c>
      <c r="U29" s="93"/>
      <c r="V29" s="95"/>
      <c r="W29" s="108">
        <f t="shared" si="0"/>
        <v>1916.8000000000002</v>
      </c>
      <c r="X29" s="103"/>
      <c r="Y29" s="104"/>
    </row>
    <row r="30" spans="1:25" s="105" customFormat="1" ht="15">
      <c r="A30" s="112">
        <v>25</v>
      </c>
      <c r="B30" s="116" t="s">
        <v>324</v>
      </c>
      <c r="C30" s="75">
        <v>1200</v>
      </c>
      <c r="D30" s="96">
        <v>22</v>
      </c>
      <c r="E30" s="93"/>
      <c r="F30" s="93"/>
      <c r="G30" s="93"/>
      <c r="H30" s="93">
        <v>80</v>
      </c>
      <c r="I30" s="93"/>
      <c r="J30" s="93">
        <v>65</v>
      </c>
      <c r="K30" s="93"/>
      <c r="L30" s="93"/>
      <c r="M30" s="93"/>
      <c r="N30" s="96">
        <v>3107</v>
      </c>
      <c r="O30" s="93">
        <v>80</v>
      </c>
      <c r="P30" s="93"/>
      <c r="Q30" s="93"/>
      <c r="R30" s="93"/>
      <c r="S30" s="93"/>
      <c r="T30" s="93"/>
      <c r="U30" s="93"/>
      <c r="V30" s="95"/>
      <c r="W30" s="108">
        <f t="shared" si="0"/>
        <v>3354</v>
      </c>
      <c r="X30" s="103"/>
      <c r="Y30" s="104"/>
    </row>
    <row r="31" spans="1:25" s="105" customFormat="1" ht="15">
      <c r="A31" s="112">
        <v>26</v>
      </c>
      <c r="B31" s="116" t="s">
        <v>325</v>
      </c>
      <c r="C31" s="75">
        <v>1182</v>
      </c>
      <c r="D31" s="96"/>
      <c r="E31" s="93"/>
      <c r="F31" s="93"/>
      <c r="G31" s="93"/>
      <c r="H31" s="93">
        <v>253</v>
      </c>
      <c r="I31" s="93"/>
      <c r="J31" s="93"/>
      <c r="K31" s="93"/>
      <c r="L31" s="93"/>
      <c r="M31" s="93"/>
      <c r="N31" s="96">
        <v>1687.4</v>
      </c>
      <c r="O31" s="93"/>
      <c r="P31" s="93"/>
      <c r="Q31" s="93"/>
      <c r="R31" s="93"/>
      <c r="S31" s="93"/>
      <c r="T31" s="93"/>
      <c r="U31" s="93"/>
      <c r="V31" s="95"/>
      <c r="W31" s="108">
        <f t="shared" si="0"/>
        <v>1940.4</v>
      </c>
      <c r="X31" s="103"/>
      <c r="Y31" s="104"/>
    </row>
    <row r="32" spans="1:25" s="105" customFormat="1" ht="15">
      <c r="A32" s="112">
        <v>27</v>
      </c>
      <c r="B32" s="116" t="s">
        <v>326</v>
      </c>
      <c r="C32" s="75">
        <f>1042+113</f>
        <v>1155</v>
      </c>
      <c r="D32" s="96"/>
      <c r="E32" s="93"/>
      <c r="F32" s="93"/>
      <c r="G32" s="93"/>
      <c r="H32" s="93">
        <v>274.4</v>
      </c>
      <c r="I32" s="93"/>
      <c r="J32" s="93"/>
      <c r="K32" s="93"/>
      <c r="L32" s="93"/>
      <c r="M32" s="93"/>
      <c r="N32" s="96">
        <v>1335</v>
      </c>
      <c r="O32" s="93">
        <v>40</v>
      </c>
      <c r="P32" s="93"/>
      <c r="Q32" s="93"/>
      <c r="R32" s="93"/>
      <c r="S32" s="93"/>
      <c r="T32" s="93"/>
      <c r="U32" s="93"/>
      <c r="V32" s="95"/>
      <c r="W32" s="108">
        <f t="shared" si="0"/>
        <v>1649.4</v>
      </c>
      <c r="X32" s="103"/>
      <c r="Y32" s="104"/>
    </row>
    <row r="33" spans="1:25" s="105" customFormat="1" ht="15">
      <c r="A33" s="112">
        <v>28</v>
      </c>
      <c r="B33" s="116" t="s">
        <v>327</v>
      </c>
      <c r="C33" s="75">
        <f>251+99</f>
        <v>350</v>
      </c>
      <c r="D33" s="96"/>
      <c r="E33" s="93"/>
      <c r="F33" s="93"/>
      <c r="G33" s="93"/>
      <c r="H33" s="93">
        <v>160</v>
      </c>
      <c r="I33" s="93"/>
      <c r="J33" s="93"/>
      <c r="K33" s="93"/>
      <c r="L33" s="93"/>
      <c r="M33" s="93"/>
      <c r="N33" s="96">
        <v>2936</v>
      </c>
      <c r="O33" s="93"/>
      <c r="P33" s="93"/>
      <c r="Q33" s="93"/>
      <c r="R33" s="93"/>
      <c r="S33" s="93"/>
      <c r="T33" s="93"/>
      <c r="U33" s="93"/>
      <c r="V33" s="95"/>
      <c r="W33" s="108">
        <f t="shared" si="0"/>
        <v>3096</v>
      </c>
      <c r="X33" s="103"/>
      <c r="Y33" s="104"/>
    </row>
    <row r="34" spans="1:25" s="105" customFormat="1" ht="15">
      <c r="A34" s="112">
        <v>29</v>
      </c>
      <c r="B34" s="116" t="s">
        <v>328</v>
      </c>
      <c r="C34" s="75">
        <f>369+30+18</f>
        <v>417</v>
      </c>
      <c r="D34" s="96"/>
      <c r="E34" s="93"/>
      <c r="F34" s="93"/>
      <c r="G34" s="93"/>
      <c r="H34" s="93">
        <v>215.8</v>
      </c>
      <c r="I34" s="93"/>
      <c r="J34" s="93"/>
      <c r="K34" s="93"/>
      <c r="L34" s="93"/>
      <c r="M34" s="93"/>
      <c r="N34" s="96">
        <v>617.7</v>
      </c>
      <c r="O34" s="93">
        <v>39.6</v>
      </c>
      <c r="P34" s="93"/>
      <c r="Q34" s="93"/>
      <c r="R34" s="93"/>
      <c r="S34" s="93"/>
      <c r="T34" s="93"/>
      <c r="U34" s="93"/>
      <c r="V34" s="95"/>
      <c r="W34" s="108">
        <f t="shared" si="0"/>
        <v>873.1</v>
      </c>
      <c r="X34" s="103"/>
      <c r="Y34" s="104"/>
    </row>
    <row r="35" spans="1:25" s="105" customFormat="1" ht="15">
      <c r="A35" s="112">
        <v>30</v>
      </c>
      <c r="B35" s="116" t="s">
        <v>329</v>
      </c>
      <c r="C35" s="75">
        <f>901</f>
        <v>901</v>
      </c>
      <c r="D35" s="96"/>
      <c r="E35" s="93"/>
      <c r="F35" s="93"/>
      <c r="G35" s="93"/>
      <c r="H35" s="93">
        <v>353.9</v>
      </c>
      <c r="I35" s="93"/>
      <c r="J35" s="93">
        <v>55</v>
      </c>
      <c r="K35" s="93"/>
      <c r="L35" s="93"/>
      <c r="M35" s="93"/>
      <c r="N35" s="96">
        <v>200</v>
      </c>
      <c r="O35" s="93">
        <v>40</v>
      </c>
      <c r="P35" s="93"/>
      <c r="Q35" s="93"/>
      <c r="R35" s="93"/>
      <c r="S35" s="93"/>
      <c r="T35" s="93"/>
      <c r="U35" s="93"/>
      <c r="V35" s="95"/>
      <c r="W35" s="108">
        <f t="shared" si="0"/>
        <v>648.9</v>
      </c>
      <c r="X35" s="103"/>
      <c r="Y35" s="104"/>
    </row>
    <row r="36" spans="1:25" s="105" customFormat="1" ht="15">
      <c r="A36" s="112">
        <v>31</v>
      </c>
      <c r="B36" s="116" t="s">
        <v>330</v>
      </c>
      <c r="C36" s="75">
        <f>649+315+11</f>
        <v>975</v>
      </c>
      <c r="D36" s="96"/>
      <c r="E36" s="93"/>
      <c r="F36" s="93"/>
      <c r="G36" s="93"/>
      <c r="H36" s="93">
        <v>420.8</v>
      </c>
      <c r="I36" s="93"/>
      <c r="J36" s="93"/>
      <c r="K36" s="93"/>
      <c r="L36" s="93"/>
      <c r="M36" s="93"/>
      <c r="N36" s="96">
        <v>1516</v>
      </c>
      <c r="O36" s="93">
        <v>105.6</v>
      </c>
      <c r="P36" s="93"/>
      <c r="Q36" s="93"/>
      <c r="R36" s="93"/>
      <c r="S36" s="93"/>
      <c r="T36" s="93"/>
      <c r="U36" s="93"/>
      <c r="V36" s="95"/>
      <c r="W36" s="108">
        <f t="shared" si="0"/>
        <v>2042.3999999999999</v>
      </c>
      <c r="X36" s="103"/>
      <c r="Y36" s="104"/>
    </row>
    <row r="37" spans="1:25" s="105" customFormat="1" ht="15">
      <c r="A37" s="112">
        <v>32</v>
      </c>
      <c r="B37" s="116" t="s">
        <v>331</v>
      </c>
      <c r="C37" s="75">
        <v>878</v>
      </c>
      <c r="D37" s="96"/>
      <c r="E37" s="93"/>
      <c r="F37" s="93"/>
      <c r="G37" s="93"/>
      <c r="H37" s="93"/>
      <c r="I37" s="93"/>
      <c r="J37" s="93"/>
      <c r="K37" s="93"/>
      <c r="L37" s="93"/>
      <c r="M37" s="93"/>
      <c r="N37" s="96">
        <v>1600.9</v>
      </c>
      <c r="O37" s="93">
        <v>120</v>
      </c>
      <c r="P37" s="93"/>
      <c r="Q37" s="93"/>
      <c r="R37" s="93"/>
      <c r="S37" s="93"/>
      <c r="T37" s="93"/>
      <c r="U37" s="93"/>
      <c r="V37" s="95"/>
      <c r="W37" s="108">
        <f t="shared" si="0"/>
        <v>1720.9</v>
      </c>
      <c r="X37" s="103"/>
      <c r="Y37" s="104"/>
    </row>
    <row r="38" spans="1:25" s="105" customFormat="1" ht="15">
      <c r="A38" s="112">
        <v>33</v>
      </c>
      <c r="B38" s="116" t="s">
        <v>332</v>
      </c>
      <c r="C38" s="75">
        <v>936</v>
      </c>
      <c r="D38" s="96">
        <v>47</v>
      </c>
      <c r="E38" s="93"/>
      <c r="F38" s="93"/>
      <c r="G38" s="93"/>
      <c r="H38" s="93"/>
      <c r="I38" s="93"/>
      <c r="J38" s="93"/>
      <c r="K38" s="93"/>
      <c r="L38" s="93"/>
      <c r="M38" s="93"/>
      <c r="N38" s="96">
        <v>1499.8</v>
      </c>
      <c r="O38" s="93">
        <v>700</v>
      </c>
      <c r="P38" s="93"/>
      <c r="Q38" s="93"/>
      <c r="R38" s="93"/>
      <c r="S38" s="93"/>
      <c r="T38" s="93"/>
      <c r="U38" s="93"/>
      <c r="V38" s="95"/>
      <c r="W38" s="108">
        <f t="shared" si="0"/>
        <v>2246.8</v>
      </c>
      <c r="X38" s="103"/>
      <c r="Y38" s="104"/>
    </row>
    <row r="39" spans="1:25" s="105" customFormat="1" ht="15">
      <c r="A39" s="112">
        <v>34</v>
      </c>
      <c r="B39" s="116" t="s">
        <v>333</v>
      </c>
      <c r="C39" s="75">
        <f>615+24</f>
        <v>639</v>
      </c>
      <c r="D39" s="96"/>
      <c r="E39" s="93"/>
      <c r="F39" s="93"/>
      <c r="G39" s="93"/>
      <c r="H39" s="93">
        <v>320</v>
      </c>
      <c r="I39" s="93"/>
      <c r="J39" s="93"/>
      <c r="K39" s="93"/>
      <c r="L39" s="93"/>
      <c r="M39" s="93"/>
      <c r="N39" s="96">
        <v>1345.5</v>
      </c>
      <c r="O39" s="93">
        <v>80</v>
      </c>
      <c r="P39" s="93"/>
      <c r="Q39" s="93"/>
      <c r="R39" s="93"/>
      <c r="S39" s="93"/>
      <c r="T39" s="93"/>
      <c r="U39" s="93"/>
      <c r="V39" s="95"/>
      <c r="W39" s="108">
        <f t="shared" si="0"/>
        <v>1745.5</v>
      </c>
      <c r="X39" s="103"/>
      <c r="Y39" s="104"/>
    </row>
    <row r="40" spans="1:25" s="105" customFormat="1" ht="15">
      <c r="A40" s="112">
        <v>35</v>
      </c>
      <c r="B40" s="116" t="s">
        <v>334</v>
      </c>
      <c r="C40" s="75">
        <v>1060</v>
      </c>
      <c r="D40" s="96"/>
      <c r="E40" s="93"/>
      <c r="F40" s="93"/>
      <c r="G40" s="93"/>
      <c r="H40" s="93"/>
      <c r="I40" s="93"/>
      <c r="J40" s="93"/>
      <c r="K40" s="93"/>
      <c r="L40" s="93"/>
      <c r="M40" s="93"/>
      <c r="N40" s="96">
        <v>1880</v>
      </c>
      <c r="O40" s="93">
        <v>80</v>
      </c>
      <c r="P40" s="93"/>
      <c r="Q40" s="93"/>
      <c r="R40" s="93"/>
      <c r="S40" s="93"/>
      <c r="T40" s="93"/>
      <c r="U40" s="93"/>
      <c r="V40" s="95"/>
      <c r="W40" s="108">
        <f t="shared" si="0"/>
        <v>1960</v>
      </c>
      <c r="X40" s="103"/>
      <c r="Y40" s="104"/>
    </row>
    <row r="41" spans="1:25" s="105" customFormat="1" ht="15">
      <c r="A41" s="112">
        <v>36</v>
      </c>
      <c r="B41" s="116" t="s">
        <v>335</v>
      </c>
      <c r="C41" s="75">
        <v>914</v>
      </c>
      <c r="D41" s="96"/>
      <c r="E41" s="93"/>
      <c r="F41" s="93"/>
      <c r="G41" s="93"/>
      <c r="H41" s="93"/>
      <c r="I41" s="93"/>
      <c r="J41" s="93">
        <v>954</v>
      </c>
      <c r="K41" s="93"/>
      <c r="L41" s="93"/>
      <c r="M41" s="93"/>
      <c r="N41" s="96">
        <v>1722</v>
      </c>
      <c r="O41" s="93">
        <v>80</v>
      </c>
      <c r="P41" s="93"/>
      <c r="Q41" s="93"/>
      <c r="R41" s="93"/>
      <c r="S41" s="93"/>
      <c r="T41" s="93"/>
      <c r="U41" s="93"/>
      <c r="V41" s="95"/>
      <c r="W41" s="108">
        <f t="shared" si="0"/>
        <v>2756</v>
      </c>
      <c r="X41" s="103"/>
      <c r="Y41" s="104"/>
    </row>
    <row r="42" spans="1:25" s="105" customFormat="1" ht="15">
      <c r="A42" s="112">
        <v>37</v>
      </c>
      <c r="B42" s="116" t="s">
        <v>336</v>
      </c>
      <c r="C42" s="75">
        <f>994+65</f>
        <v>1059</v>
      </c>
      <c r="D42" s="96"/>
      <c r="E42" s="93"/>
      <c r="F42" s="93"/>
      <c r="G42" s="93"/>
      <c r="H42" s="93">
        <v>720</v>
      </c>
      <c r="I42" s="93"/>
      <c r="J42" s="93"/>
      <c r="K42" s="93"/>
      <c r="L42" s="93"/>
      <c r="M42" s="93"/>
      <c r="N42" s="96">
        <v>4598.6</v>
      </c>
      <c r="O42" s="93">
        <v>176.5</v>
      </c>
      <c r="P42" s="93"/>
      <c r="Q42" s="93"/>
      <c r="R42" s="93"/>
      <c r="S42" s="93"/>
      <c r="T42" s="93"/>
      <c r="U42" s="93"/>
      <c r="V42" s="95"/>
      <c r="W42" s="108">
        <f t="shared" si="0"/>
        <v>5495.1</v>
      </c>
      <c r="X42" s="103"/>
      <c r="Y42" s="104"/>
    </row>
    <row r="43" spans="1:25" s="105" customFormat="1" ht="15">
      <c r="A43" s="112">
        <v>38</v>
      </c>
      <c r="B43" s="116" t="s">
        <v>337</v>
      </c>
      <c r="C43" s="75">
        <f>473+31</f>
        <v>504</v>
      </c>
      <c r="D43" s="96"/>
      <c r="E43" s="93"/>
      <c r="F43" s="93"/>
      <c r="G43" s="93"/>
      <c r="H43" s="93">
        <v>108</v>
      </c>
      <c r="I43" s="93"/>
      <c r="J43" s="93"/>
      <c r="K43" s="93"/>
      <c r="L43" s="93"/>
      <c r="M43" s="93"/>
      <c r="N43" s="96">
        <v>3785.8</v>
      </c>
      <c r="O43" s="93">
        <v>400</v>
      </c>
      <c r="P43" s="93"/>
      <c r="Q43" s="93"/>
      <c r="R43" s="93"/>
      <c r="S43" s="93"/>
      <c r="T43" s="93"/>
      <c r="U43" s="93"/>
      <c r="V43" s="95"/>
      <c r="W43" s="108">
        <f t="shared" si="0"/>
        <v>4293.8</v>
      </c>
      <c r="X43" s="103"/>
      <c r="Y43" s="104"/>
    </row>
    <row r="44" spans="1:25" s="105" customFormat="1" ht="15">
      <c r="A44" s="112">
        <v>39</v>
      </c>
      <c r="B44" s="116" t="s">
        <v>338</v>
      </c>
      <c r="C44" s="75">
        <v>685</v>
      </c>
      <c r="D44" s="96"/>
      <c r="E44" s="93"/>
      <c r="F44" s="93"/>
      <c r="G44" s="93"/>
      <c r="H44" s="93">
        <v>400</v>
      </c>
      <c r="I44" s="93"/>
      <c r="J44" s="93">
        <v>30</v>
      </c>
      <c r="K44" s="93"/>
      <c r="L44" s="93"/>
      <c r="M44" s="93"/>
      <c r="N44" s="96">
        <v>1102</v>
      </c>
      <c r="O44" s="93"/>
      <c r="P44" s="93"/>
      <c r="Q44" s="93"/>
      <c r="R44" s="93"/>
      <c r="S44" s="93"/>
      <c r="T44" s="93"/>
      <c r="U44" s="93"/>
      <c r="V44" s="95"/>
      <c r="W44" s="108">
        <f t="shared" si="0"/>
        <v>1532</v>
      </c>
      <c r="X44" s="103"/>
      <c r="Y44" s="104"/>
    </row>
    <row r="45" spans="1:25" s="105" customFormat="1" ht="15">
      <c r="A45" s="112">
        <v>40</v>
      </c>
      <c r="B45" s="116" t="s">
        <v>339</v>
      </c>
      <c r="C45" s="75">
        <f>565+407+70</f>
        <v>1042</v>
      </c>
      <c r="D45" s="96"/>
      <c r="E45" s="93"/>
      <c r="F45" s="93"/>
      <c r="G45" s="93"/>
      <c r="H45" s="93">
        <v>440</v>
      </c>
      <c r="I45" s="93"/>
      <c r="J45" s="93">
        <v>33.6</v>
      </c>
      <c r="K45" s="93"/>
      <c r="L45" s="93"/>
      <c r="M45" s="93"/>
      <c r="N45" s="96">
        <v>3934</v>
      </c>
      <c r="O45" s="93">
        <v>80</v>
      </c>
      <c r="P45" s="93"/>
      <c r="Q45" s="93"/>
      <c r="R45" s="93"/>
      <c r="S45" s="93"/>
      <c r="T45" s="93"/>
      <c r="U45" s="93"/>
      <c r="V45" s="95"/>
      <c r="W45" s="108">
        <f t="shared" si="0"/>
        <v>4487.6</v>
      </c>
      <c r="X45" s="103"/>
      <c r="Y45" s="104"/>
    </row>
    <row r="46" spans="1:25" s="105" customFormat="1" ht="15">
      <c r="A46" s="112">
        <v>41</v>
      </c>
      <c r="B46" s="116" t="s">
        <v>340</v>
      </c>
      <c r="C46" s="75">
        <v>568</v>
      </c>
      <c r="D46" s="96"/>
      <c r="E46" s="93"/>
      <c r="F46" s="93"/>
      <c r="G46" s="93"/>
      <c r="H46" s="93">
        <v>197.5</v>
      </c>
      <c r="I46" s="93"/>
      <c r="J46" s="93"/>
      <c r="K46" s="93"/>
      <c r="L46" s="93"/>
      <c r="M46" s="93"/>
      <c r="N46" s="96">
        <v>1301.6</v>
      </c>
      <c r="O46" s="93"/>
      <c r="P46" s="93"/>
      <c r="Q46" s="93"/>
      <c r="R46" s="93"/>
      <c r="S46" s="93"/>
      <c r="T46" s="93"/>
      <c r="U46" s="93"/>
      <c r="V46" s="95"/>
      <c r="W46" s="108">
        <f t="shared" si="0"/>
        <v>1499.1</v>
      </c>
      <c r="X46" s="103"/>
      <c r="Y46" s="104"/>
    </row>
    <row r="47" spans="1:25" s="105" customFormat="1" ht="18" customHeight="1">
      <c r="A47" s="112">
        <v>42</v>
      </c>
      <c r="B47" s="116" t="s">
        <v>341</v>
      </c>
      <c r="C47" s="75">
        <v>207</v>
      </c>
      <c r="D47" s="96"/>
      <c r="E47" s="93"/>
      <c r="F47" s="93"/>
      <c r="G47" s="93"/>
      <c r="H47" s="93"/>
      <c r="I47" s="93"/>
      <c r="J47" s="93">
        <v>70</v>
      </c>
      <c r="K47" s="93"/>
      <c r="L47" s="93"/>
      <c r="M47" s="93"/>
      <c r="N47" s="96">
        <v>943.8</v>
      </c>
      <c r="O47" s="93"/>
      <c r="P47" s="93"/>
      <c r="Q47" s="93"/>
      <c r="R47" s="93"/>
      <c r="S47" s="93"/>
      <c r="T47" s="93"/>
      <c r="U47" s="93"/>
      <c r="V47" s="95"/>
      <c r="W47" s="108">
        <f t="shared" si="0"/>
        <v>1013.8</v>
      </c>
      <c r="X47" s="103"/>
      <c r="Y47" s="104"/>
    </row>
    <row r="48" spans="1:25" s="105" customFormat="1" ht="15">
      <c r="A48" s="112">
        <v>43</v>
      </c>
      <c r="B48" s="116" t="s">
        <v>342</v>
      </c>
      <c r="C48" s="75">
        <v>114</v>
      </c>
      <c r="D48" s="96"/>
      <c r="E48" s="93"/>
      <c r="F48" s="93"/>
      <c r="G48" s="93"/>
      <c r="H48" s="93"/>
      <c r="I48" s="93"/>
      <c r="J48" s="93"/>
      <c r="K48" s="93"/>
      <c r="L48" s="93"/>
      <c r="M48" s="93"/>
      <c r="N48" s="96">
        <v>1000</v>
      </c>
      <c r="O48" s="93"/>
      <c r="P48" s="93"/>
      <c r="Q48" s="93"/>
      <c r="R48" s="93"/>
      <c r="S48" s="93"/>
      <c r="T48" s="93"/>
      <c r="U48" s="93"/>
      <c r="V48" s="95"/>
      <c r="W48" s="108">
        <f t="shared" si="0"/>
        <v>1000</v>
      </c>
      <c r="X48" s="103"/>
      <c r="Y48" s="104"/>
    </row>
    <row r="49" spans="1:25" s="105" customFormat="1" ht="15">
      <c r="A49" s="112">
        <v>44</v>
      </c>
      <c r="B49" s="116" t="s">
        <v>343</v>
      </c>
      <c r="C49" s="75">
        <v>451</v>
      </c>
      <c r="D49" s="96">
        <v>597.9</v>
      </c>
      <c r="E49" s="93"/>
      <c r="F49" s="93">
        <v>80</v>
      </c>
      <c r="G49" s="93"/>
      <c r="H49" s="93">
        <v>321</v>
      </c>
      <c r="I49" s="93">
        <v>100</v>
      </c>
      <c r="J49" s="93">
        <v>50</v>
      </c>
      <c r="K49" s="93"/>
      <c r="L49" s="93"/>
      <c r="M49" s="93"/>
      <c r="N49" s="96">
        <v>620</v>
      </c>
      <c r="O49" s="93"/>
      <c r="P49" s="93"/>
      <c r="Q49" s="94"/>
      <c r="R49" s="94">
        <v>67.1</v>
      </c>
      <c r="S49" s="94">
        <v>20</v>
      </c>
      <c r="T49" s="93"/>
      <c r="U49" s="93"/>
      <c r="V49" s="95"/>
      <c r="W49" s="108">
        <f t="shared" si="0"/>
        <v>1856</v>
      </c>
      <c r="X49" s="103"/>
      <c r="Y49" s="104"/>
    </row>
    <row r="50" spans="1:25" s="105" customFormat="1" ht="15">
      <c r="A50" s="112">
        <v>45</v>
      </c>
      <c r="B50" s="116" t="s">
        <v>344</v>
      </c>
      <c r="C50" s="75">
        <v>805</v>
      </c>
      <c r="D50" s="96">
        <v>830</v>
      </c>
      <c r="E50" s="93">
        <v>147</v>
      </c>
      <c r="F50" s="93">
        <v>66</v>
      </c>
      <c r="G50" s="93"/>
      <c r="H50" s="93">
        <v>360</v>
      </c>
      <c r="I50" s="93">
        <v>100.1</v>
      </c>
      <c r="J50" s="93">
        <v>100</v>
      </c>
      <c r="K50" s="93"/>
      <c r="L50" s="93"/>
      <c r="M50" s="93"/>
      <c r="N50" s="96">
        <v>1493</v>
      </c>
      <c r="O50" s="93"/>
      <c r="P50" s="93"/>
      <c r="Q50" s="93"/>
      <c r="R50" s="93">
        <v>99.5</v>
      </c>
      <c r="S50" s="93">
        <v>20</v>
      </c>
      <c r="T50" s="93">
        <v>210</v>
      </c>
      <c r="U50" s="93"/>
      <c r="V50" s="95"/>
      <c r="W50" s="108">
        <f t="shared" si="0"/>
        <v>3425.6</v>
      </c>
      <c r="X50" s="103"/>
      <c r="Y50" s="104"/>
    </row>
    <row r="51" spans="1:25" s="105" customFormat="1" ht="15">
      <c r="A51" s="112">
        <v>46</v>
      </c>
      <c r="B51" s="116" t="s">
        <v>345</v>
      </c>
      <c r="C51" s="75">
        <v>337</v>
      </c>
      <c r="D51" s="96">
        <v>471.3</v>
      </c>
      <c r="E51" s="93">
        <v>150</v>
      </c>
      <c r="F51" s="93">
        <v>9.9</v>
      </c>
      <c r="G51" s="93"/>
      <c r="H51" s="93">
        <v>81</v>
      </c>
      <c r="I51" s="93">
        <v>49.9</v>
      </c>
      <c r="J51" s="93">
        <v>100</v>
      </c>
      <c r="K51" s="93"/>
      <c r="L51" s="93"/>
      <c r="M51" s="93"/>
      <c r="N51" s="96">
        <v>635</v>
      </c>
      <c r="O51" s="93"/>
      <c r="P51" s="93"/>
      <c r="Q51" s="93"/>
      <c r="R51" s="93">
        <v>35</v>
      </c>
      <c r="S51" s="93">
        <v>20</v>
      </c>
      <c r="T51" s="93">
        <v>25</v>
      </c>
      <c r="U51" s="93"/>
      <c r="V51" s="95"/>
      <c r="W51" s="108">
        <f t="shared" si="0"/>
        <v>1577.1</v>
      </c>
      <c r="X51" s="103"/>
      <c r="Y51" s="104"/>
    </row>
    <row r="52" spans="1:25" s="105" customFormat="1" ht="15">
      <c r="A52" s="112">
        <v>47</v>
      </c>
      <c r="B52" s="116" t="s">
        <v>346</v>
      </c>
      <c r="C52" s="75">
        <v>698</v>
      </c>
      <c r="D52" s="96">
        <v>470</v>
      </c>
      <c r="E52" s="93">
        <v>175</v>
      </c>
      <c r="F52" s="93">
        <v>72</v>
      </c>
      <c r="G52" s="93"/>
      <c r="H52" s="93">
        <v>280</v>
      </c>
      <c r="I52" s="93">
        <v>20</v>
      </c>
      <c r="J52" s="93">
        <v>100</v>
      </c>
      <c r="K52" s="93"/>
      <c r="L52" s="93"/>
      <c r="M52" s="93"/>
      <c r="N52" s="96">
        <v>759</v>
      </c>
      <c r="O52" s="93"/>
      <c r="P52" s="93"/>
      <c r="Q52" s="93"/>
      <c r="R52" s="93">
        <v>45.5</v>
      </c>
      <c r="S52" s="93">
        <v>30</v>
      </c>
      <c r="T52" s="93">
        <v>35</v>
      </c>
      <c r="U52" s="93"/>
      <c r="V52" s="95"/>
      <c r="W52" s="108">
        <f t="shared" si="0"/>
        <v>1986.5</v>
      </c>
      <c r="X52" s="103"/>
      <c r="Y52" s="104"/>
    </row>
    <row r="53" spans="1:25" s="105" customFormat="1" ht="15">
      <c r="A53" s="112">
        <v>48</v>
      </c>
      <c r="B53" s="116" t="s">
        <v>347</v>
      </c>
      <c r="C53" s="75">
        <v>479</v>
      </c>
      <c r="D53" s="96">
        <v>190</v>
      </c>
      <c r="E53" s="93">
        <v>170</v>
      </c>
      <c r="F53" s="93">
        <v>17</v>
      </c>
      <c r="G53" s="93"/>
      <c r="H53" s="93">
        <v>280</v>
      </c>
      <c r="I53" s="93">
        <v>20</v>
      </c>
      <c r="J53" s="93">
        <v>100</v>
      </c>
      <c r="K53" s="93"/>
      <c r="L53" s="93"/>
      <c r="M53" s="93"/>
      <c r="N53" s="96">
        <v>604.6</v>
      </c>
      <c r="O53" s="93"/>
      <c r="P53" s="93"/>
      <c r="Q53" s="93"/>
      <c r="R53" s="93">
        <v>44.5</v>
      </c>
      <c r="S53" s="93">
        <v>20</v>
      </c>
      <c r="T53" s="93">
        <v>50</v>
      </c>
      <c r="U53" s="93"/>
      <c r="V53" s="95"/>
      <c r="W53" s="108">
        <f t="shared" si="0"/>
        <v>1496.1</v>
      </c>
      <c r="X53" s="103"/>
      <c r="Y53" s="104"/>
    </row>
    <row r="54" spans="1:25" s="105" customFormat="1" ht="15">
      <c r="A54" s="112">
        <v>49</v>
      </c>
      <c r="B54" s="116" t="s">
        <v>348</v>
      </c>
      <c r="C54" s="75">
        <v>860</v>
      </c>
      <c r="D54" s="96">
        <v>585</v>
      </c>
      <c r="E54" s="93">
        <v>109</v>
      </c>
      <c r="F54" s="93">
        <v>100</v>
      </c>
      <c r="G54" s="93"/>
      <c r="H54" s="93">
        <v>241</v>
      </c>
      <c r="I54" s="93">
        <v>125</v>
      </c>
      <c r="J54" s="93">
        <v>199</v>
      </c>
      <c r="K54" s="93"/>
      <c r="L54" s="93"/>
      <c r="M54" s="93"/>
      <c r="N54" s="96">
        <v>715</v>
      </c>
      <c r="O54" s="93"/>
      <c r="P54" s="93"/>
      <c r="Q54" s="93"/>
      <c r="R54" s="93">
        <v>87.5</v>
      </c>
      <c r="S54" s="93">
        <v>19.9</v>
      </c>
      <c r="T54" s="93">
        <v>70</v>
      </c>
      <c r="U54" s="93"/>
      <c r="V54" s="95"/>
      <c r="W54" s="108">
        <f t="shared" si="0"/>
        <v>2251.4</v>
      </c>
      <c r="X54" s="103"/>
      <c r="Y54" s="104"/>
    </row>
    <row r="55" spans="1:25" s="105" customFormat="1" ht="15">
      <c r="A55" s="112">
        <v>50</v>
      </c>
      <c r="B55" s="116" t="s">
        <v>349</v>
      </c>
      <c r="C55" s="75">
        <v>545</v>
      </c>
      <c r="D55" s="96">
        <v>300</v>
      </c>
      <c r="E55" s="93">
        <v>160</v>
      </c>
      <c r="F55" s="93">
        <v>21</v>
      </c>
      <c r="G55" s="93"/>
      <c r="H55" s="93">
        <v>121</v>
      </c>
      <c r="I55" s="93">
        <v>107</v>
      </c>
      <c r="J55" s="93">
        <v>100</v>
      </c>
      <c r="K55" s="93"/>
      <c r="L55" s="93"/>
      <c r="M55" s="93"/>
      <c r="N55" s="96">
        <v>655</v>
      </c>
      <c r="O55" s="93"/>
      <c r="P55" s="93"/>
      <c r="Q55" s="93"/>
      <c r="R55" s="93">
        <v>45.5</v>
      </c>
      <c r="S55" s="93">
        <v>30</v>
      </c>
      <c r="T55" s="93">
        <v>20</v>
      </c>
      <c r="U55" s="93"/>
      <c r="V55" s="95"/>
      <c r="W55" s="108">
        <f t="shared" si="0"/>
        <v>1559.5</v>
      </c>
      <c r="X55" s="103"/>
      <c r="Y55" s="104"/>
    </row>
    <row r="56" spans="1:25" s="105" customFormat="1" ht="15">
      <c r="A56" s="112">
        <v>51</v>
      </c>
      <c r="B56" s="116" t="s">
        <v>350</v>
      </c>
      <c r="C56" s="75">
        <v>1657</v>
      </c>
      <c r="D56" s="96">
        <v>319.8</v>
      </c>
      <c r="E56" s="93">
        <v>199.1</v>
      </c>
      <c r="F56" s="93"/>
      <c r="G56" s="93"/>
      <c r="H56" s="93">
        <v>720</v>
      </c>
      <c r="I56" s="93">
        <v>25</v>
      </c>
      <c r="J56" s="93">
        <v>100</v>
      </c>
      <c r="K56" s="93"/>
      <c r="L56" s="93"/>
      <c r="M56" s="93"/>
      <c r="N56" s="96">
        <v>2244</v>
      </c>
      <c r="O56" s="93"/>
      <c r="P56" s="93"/>
      <c r="Q56" s="93"/>
      <c r="R56" s="93">
        <v>87.4</v>
      </c>
      <c r="S56" s="93">
        <v>20</v>
      </c>
      <c r="T56" s="93"/>
      <c r="U56" s="93"/>
      <c r="V56" s="95"/>
      <c r="W56" s="108">
        <f t="shared" si="0"/>
        <v>3715.3</v>
      </c>
      <c r="X56" s="103"/>
      <c r="Y56" s="104"/>
    </row>
    <row r="57" spans="1:25" s="105" customFormat="1" ht="15">
      <c r="A57" s="112">
        <v>52</v>
      </c>
      <c r="B57" s="116" t="s">
        <v>351</v>
      </c>
      <c r="C57" s="75">
        <v>748</v>
      </c>
      <c r="D57" s="96">
        <v>460</v>
      </c>
      <c r="E57" s="93">
        <v>176</v>
      </c>
      <c r="F57" s="93">
        <v>30</v>
      </c>
      <c r="G57" s="93"/>
      <c r="H57" s="93">
        <v>520</v>
      </c>
      <c r="I57" s="93">
        <v>87</v>
      </c>
      <c r="J57" s="93">
        <v>100</v>
      </c>
      <c r="K57" s="93"/>
      <c r="L57" s="93"/>
      <c r="M57" s="93"/>
      <c r="N57" s="96">
        <v>781</v>
      </c>
      <c r="O57" s="93"/>
      <c r="P57" s="93"/>
      <c r="Q57" s="93"/>
      <c r="R57" s="93">
        <v>58.5</v>
      </c>
      <c r="S57" s="93">
        <v>30</v>
      </c>
      <c r="T57" s="93">
        <v>25</v>
      </c>
      <c r="U57" s="93"/>
      <c r="V57" s="95"/>
      <c r="W57" s="108">
        <f t="shared" si="0"/>
        <v>2267.5</v>
      </c>
      <c r="X57" s="103"/>
      <c r="Y57" s="104"/>
    </row>
    <row r="58" spans="1:25" s="105" customFormat="1" ht="15">
      <c r="A58" s="112">
        <v>53</v>
      </c>
      <c r="B58" s="116" t="s">
        <v>352</v>
      </c>
      <c r="C58" s="75">
        <v>1345</v>
      </c>
      <c r="D58" s="96">
        <v>220</v>
      </c>
      <c r="E58" s="93">
        <v>160</v>
      </c>
      <c r="F58" s="93"/>
      <c r="G58" s="93"/>
      <c r="H58" s="93">
        <v>200</v>
      </c>
      <c r="I58" s="93">
        <v>25</v>
      </c>
      <c r="J58" s="93">
        <v>100</v>
      </c>
      <c r="K58" s="93"/>
      <c r="L58" s="93"/>
      <c r="M58" s="93"/>
      <c r="N58" s="96">
        <v>1437</v>
      </c>
      <c r="O58" s="93"/>
      <c r="P58" s="93"/>
      <c r="Q58" s="93"/>
      <c r="R58" s="93">
        <v>87.5</v>
      </c>
      <c r="S58" s="93">
        <v>20</v>
      </c>
      <c r="T58" s="93"/>
      <c r="U58" s="93"/>
      <c r="V58" s="95"/>
      <c r="W58" s="108">
        <f t="shared" si="0"/>
        <v>2249.5</v>
      </c>
      <c r="X58" s="103"/>
      <c r="Y58" s="104"/>
    </row>
    <row r="59" spans="1:25" s="105" customFormat="1" ht="15">
      <c r="A59" s="112">
        <v>54</v>
      </c>
      <c r="B59" s="116" t="s">
        <v>353</v>
      </c>
      <c r="C59" s="75">
        <v>485</v>
      </c>
      <c r="D59" s="96">
        <v>360</v>
      </c>
      <c r="E59" s="93">
        <v>164</v>
      </c>
      <c r="F59" s="93">
        <v>36</v>
      </c>
      <c r="G59" s="93"/>
      <c r="H59" s="93"/>
      <c r="I59" s="93">
        <v>20</v>
      </c>
      <c r="J59" s="93">
        <v>200</v>
      </c>
      <c r="K59" s="93"/>
      <c r="L59" s="93"/>
      <c r="M59" s="93"/>
      <c r="N59" s="96">
        <v>565</v>
      </c>
      <c r="O59" s="93"/>
      <c r="P59" s="93"/>
      <c r="Q59" s="93"/>
      <c r="R59" s="93">
        <v>52</v>
      </c>
      <c r="S59" s="93">
        <v>20</v>
      </c>
      <c r="T59" s="93">
        <v>115</v>
      </c>
      <c r="U59" s="93"/>
      <c r="V59" s="95"/>
      <c r="W59" s="108">
        <f t="shared" si="0"/>
        <v>1532</v>
      </c>
      <c r="X59" s="103"/>
      <c r="Y59" s="104"/>
    </row>
    <row r="60" spans="1:25" s="105" customFormat="1" ht="15">
      <c r="A60" s="112">
        <v>55</v>
      </c>
      <c r="B60" s="116" t="s">
        <v>354</v>
      </c>
      <c r="C60" s="75">
        <v>1015</v>
      </c>
      <c r="D60" s="96">
        <v>410</v>
      </c>
      <c r="E60" s="93">
        <v>213.7</v>
      </c>
      <c r="F60" s="93">
        <v>89.1</v>
      </c>
      <c r="G60" s="93"/>
      <c r="H60" s="93">
        <v>360</v>
      </c>
      <c r="I60" s="93">
        <v>25</v>
      </c>
      <c r="J60" s="93">
        <v>100</v>
      </c>
      <c r="K60" s="93"/>
      <c r="L60" s="93"/>
      <c r="M60" s="93"/>
      <c r="N60" s="96">
        <v>704.8</v>
      </c>
      <c r="O60" s="93"/>
      <c r="P60" s="93"/>
      <c r="Q60" s="93"/>
      <c r="R60" s="93">
        <v>70</v>
      </c>
      <c r="S60" s="93">
        <v>20</v>
      </c>
      <c r="T60" s="93">
        <v>35</v>
      </c>
      <c r="U60" s="93"/>
      <c r="V60" s="95"/>
      <c r="W60" s="108">
        <f t="shared" si="0"/>
        <v>2027.6000000000001</v>
      </c>
      <c r="X60" s="103"/>
      <c r="Y60" s="104"/>
    </row>
    <row r="61" spans="1:25" s="105" customFormat="1" ht="15">
      <c r="A61" s="112">
        <v>56</v>
      </c>
      <c r="B61" s="116" t="s">
        <v>355</v>
      </c>
      <c r="C61" s="75">
        <v>502</v>
      </c>
      <c r="D61" s="96">
        <v>300</v>
      </c>
      <c r="E61" s="93">
        <v>172</v>
      </c>
      <c r="F61" s="93">
        <v>50</v>
      </c>
      <c r="G61" s="93"/>
      <c r="H61" s="93">
        <v>280</v>
      </c>
      <c r="I61" s="93">
        <v>50</v>
      </c>
      <c r="J61" s="93">
        <v>100</v>
      </c>
      <c r="K61" s="93"/>
      <c r="L61" s="93"/>
      <c r="M61" s="93"/>
      <c r="N61" s="96">
        <v>695</v>
      </c>
      <c r="O61" s="93"/>
      <c r="P61" s="93"/>
      <c r="Q61" s="93"/>
      <c r="R61" s="93">
        <v>45.5</v>
      </c>
      <c r="S61" s="93">
        <v>30</v>
      </c>
      <c r="T61" s="93">
        <v>15</v>
      </c>
      <c r="U61" s="93"/>
      <c r="V61" s="95"/>
      <c r="W61" s="108">
        <f t="shared" si="0"/>
        <v>1737.5</v>
      </c>
      <c r="X61" s="103"/>
      <c r="Y61" s="104"/>
    </row>
    <row r="62" spans="1:25" s="105" customFormat="1" ht="15">
      <c r="A62" s="112">
        <v>57</v>
      </c>
      <c r="B62" s="116" t="s">
        <v>356</v>
      </c>
      <c r="C62" s="75">
        <v>1082</v>
      </c>
      <c r="D62" s="96">
        <v>190</v>
      </c>
      <c r="E62" s="93">
        <v>259.2</v>
      </c>
      <c r="F62" s="93">
        <v>50</v>
      </c>
      <c r="G62" s="93"/>
      <c r="H62" s="93">
        <v>402.1</v>
      </c>
      <c r="I62" s="93">
        <v>100</v>
      </c>
      <c r="J62" s="93">
        <v>151</v>
      </c>
      <c r="K62" s="93"/>
      <c r="L62" s="93"/>
      <c r="M62" s="93"/>
      <c r="N62" s="96">
        <v>2112.8</v>
      </c>
      <c r="O62" s="93"/>
      <c r="P62" s="93"/>
      <c r="Q62" s="93"/>
      <c r="R62" s="93">
        <v>100.5</v>
      </c>
      <c r="S62" s="93">
        <v>30.6</v>
      </c>
      <c r="T62" s="93">
        <v>530</v>
      </c>
      <c r="U62" s="93"/>
      <c r="V62" s="95"/>
      <c r="W62" s="108">
        <f t="shared" si="0"/>
        <v>3926.2000000000003</v>
      </c>
      <c r="X62" s="103"/>
      <c r="Y62" s="104"/>
    </row>
    <row r="63" spans="1:25" s="105" customFormat="1" ht="15">
      <c r="A63" s="112">
        <v>58</v>
      </c>
      <c r="B63" s="116" t="s">
        <v>357</v>
      </c>
      <c r="C63" s="75">
        <v>854</v>
      </c>
      <c r="D63" s="96">
        <v>420</v>
      </c>
      <c r="E63" s="93">
        <v>205</v>
      </c>
      <c r="F63" s="93"/>
      <c r="G63" s="93"/>
      <c r="H63" s="93">
        <v>320</v>
      </c>
      <c r="I63" s="93">
        <v>150</v>
      </c>
      <c r="J63" s="93">
        <v>50</v>
      </c>
      <c r="K63" s="93"/>
      <c r="L63" s="93"/>
      <c r="M63" s="93"/>
      <c r="N63" s="96">
        <v>1318</v>
      </c>
      <c r="O63" s="93"/>
      <c r="P63" s="93"/>
      <c r="Q63" s="93"/>
      <c r="R63" s="93">
        <v>70</v>
      </c>
      <c r="S63" s="93">
        <v>20</v>
      </c>
      <c r="T63" s="93"/>
      <c r="U63" s="93"/>
      <c r="V63" s="95"/>
      <c r="W63" s="108">
        <f t="shared" si="0"/>
        <v>2553</v>
      </c>
      <c r="X63" s="103"/>
      <c r="Y63" s="104"/>
    </row>
    <row r="64" spans="1:25" s="105" customFormat="1" ht="15">
      <c r="A64" s="112">
        <v>59</v>
      </c>
      <c r="B64" s="116" t="s">
        <v>358</v>
      </c>
      <c r="C64" s="75">
        <v>629</v>
      </c>
      <c r="D64" s="96">
        <v>152</v>
      </c>
      <c r="E64" s="93">
        <v>161</v>
      </c>
      <c r="F64" s="93">
        <v>13</v>
      </c>
      <c r="G64" s="93"/>
      <c r="H64" s="93">
        <v>319.9</v>
      </c>
      <c r="I64" s="93">
        <v>50</v>
      </c>
      <c r="J64" s="93">
        <v>100</v>
      </c>
      <c r="K64" s="93"/>
      <c r="L64" s="93"/>
      <c r="M64" s="93"/>
      <c r="N64" s="96">
        <v>522.5</v>
      </c>
      <c r="O64" s="93"/>
      <c r="P64" s="93"/>
      <c r="Q64" s="93"/>
      <c r="R64" s="93">
        <v>45.5</v>
      </c>
      <c r="S64" s="93">
        <v>19.5</v>
      </c>
      <c r="T64" s="93">
        <v>100</v>
      </c>
      <c r="U64" s="93"/>
      <c r="V64" s="95"/>
      <c r="W64" s="108">
        <f t="shared" si="0"/>
        <v>1483.4</v>
      </c>
      <c r="X64" s="103"/>
      <c r="Y64" s="104"/>
    </row>
    <row r="65" spans="1:25" s="105" customFormat="1" ht="15">
      <c r="A65" s="112">
        <v>60</v>
      </c>
      <c r="B65" s="116" t="s">
        <v>359</v>
      </c>
      <c r="C65" s="75">
        <v>687</v>
      </c>
      <c r="D65" s="96">
        <v>290</v>
      </c>
      <c r="E65" s="93">
        <v>162</v>
      </c>
      <c r="F65" s="93">
        <v>56</v>
      </c>
      <c r="G65" s="93"/>
      <c r="H65" s="93">
        <v>81</v>
      </c>
      <c r="I65" s="93">
        <v>50</v>
      </c>
      <c r="J65" s="93">
        <v>100</v>
      </c>
      <c r="K65" s="93"/>
      <c r="L65" s="93"/>
      <c r="M65" s="93"/>
      <c r="N65" s="96">
        <v>489</v>
      </c>
      <c r="O65" s="93"/>
      <c r="P65" s="93"/>
      <c r="Q65" s="93"/>
      <c r="R65" s="93">
        <v>35</v>
      </c>
      <c r="S65" s="93">
        <v>20</v>
      </c>
      <c r="T65" s="93">
        <v>10</v>
      </c>
      <c r="U65" s="93"/>
      <c r="V65" s="95"/>
      <c r="W65" s="108">
        <f t="shared" si="0"/>
        <v>1293</v>
      </c>
      <c r="X65" s="103"/>
      <c r="Y65" s="104"/>
    </row>
    <row r="66" spans="1:25" s="105" customFormat="1" ht="15">
      <c r="A66" s="112">
        <v>61</v>
      </c>
      <c r="B66" s="116" t="s">
        <v>360</v>
      </c>
      <c r="C66" s="75">
        <v>558</v>
      </c>
      <c r="D66" s="96">
        <v>320</v>
      </c>
      <c r="E66" s="93"/>
      <c r="F66" s="93">
        <v>30</v>
      </c>
      <c r="G66" s="93"/>
      <c r="H66" s="93">
        <v>320</v>
      </c>
      <c r="I66" s="93">
        <v>150</v>
      </c>
      <c r="J66" s="93">
        <v>150</v>
      </c>
      <c r="K66" s="93"/>
      <c r="L66" s="93"/>
      <c r="M66" s="93"/>
      <c r="N66" s="96">
        <v>1802.3</v>
      </c>
      <c r="O66" s="93"/>
      <c r="P66" s="93"/>
      <c r="Q66" s="93"/>
      <c r="R66" s="93">
        <v>45.5</v>
      </c>
      <c r="S66" s="93">
        <v>20</v>
      </c>
      <c r="T66" s="93">
        <v>25</v>
      </c>
      <c r="U66" s="93"/>
      <c r="V66" s="95"/>
      <c r="W66" s="108">
        <f t="shared" si="0"/>
        <v>2862.8</v>
      </c>
      <c r="X66" s="103"/>
      <c r="Y66" s="104"/>
    </row>
    <row r="67" spans="1:25" s="105" customFormat="1" ht="15">
      <c r="A67" s="112">
        <v>62</v>
      </c>
      <c r="B67" s="116" t="s">
        <v>361</v>
      </c>
      <c r="C67" s="75">
        <v>225</v>
      </c>
      <c r="D67" s="96"/>
      <c r="E67" s="93">
        <v>90</v>
      </c>
      <c r="F67" s="93"/>
      <c r="G67" s="93"/>
      <c r="H67" s="93">
        <v>45</v>
      </c>
      <c r="I67" s="93"/>
      <c r="J67" s="93">
        <v>50</v>
      </c>
      <c r="K67" s="93"/>
      <c r="L67" s="93"/>
      <c r="M67" s="93"/>
      <c r="N67" s="96">
        <v>315</v>
      </c>
      <c r="O67" s="93"/>
      <c r="P67" s="93"/>
      <c r="Q67" s="93"/>
      <c r="R67" s="93"/>
      <c r="S67" s="93"/>
      <c r="T67" s="93"/>
      <c r="U67" s="93"/>
      <c r="V67" s="95"/>
      <c r="W67" s="108">
        <f t="shared" si="0"/>
        <v>500</v>
      </c>
      <c r="X67" s="103"/>
      <c r="Y67" s="104"/>
    </row>
    <row r="68" spans="1:25" s="105" customFormat="1" ht="15">
      <c r="A68" s="112">
        <v>63</v>
      </c>
      <c r="B68" s="116" t="s">
        <v>362</v>
      </c>
      <c r="C68" s="84">
        <v>202</v>
      </c>
      <c r="D68" s="96">
        <v>155</v>
      </c>
      <c r="E68" s="93"/>
      <c r="F68" s="93"/>
      <c r="G68" s="93"/>
      <c r="H68" s="93">
        <v>200</v>
      </c>
      <c r="I68" s="93"/>
      <c r="J68" s="93"/>
      <c r="K68" s="93"/>
      <c r="L68" s="93"/>
      <c r="M68" s="93"/>
      <c r="N68" s="96">
        <v>100</v>
      </c>
      <c r="O68" s="93"/>
      <c r="P68" s="93"/>
      <c r="Q68" s="93"/>
      <c r="R68" s="93">
        <v>45</v>
      </c>
      <c r="S68" s="93"/>
      <c r="T68" s="93"/>
      <c r="U68" s="93"/>
      <c r="V68" s="95"/>
      <c r="W68" s="108">
        <f t="shared" si="0"/>
        <v>500</v>
      </c>
      <c r="X68" s="103"/>
      <c r="Y68" s="104"/>
    </row>
    <row r="69" spans="1:25" s="105" customFormat="1" ht="15">
      <c r="A69" s="112">
        <v>64</v>
      </c>
      <c r="B69" s="116" t="s">
        <v>363</v>
      </c>
      <c r="C69" s="84">
        <v>117</v>
      </c>
      <c r="D69" s="96"/>
      <c r="E69" s="93"/>
      <c r="F69" s="93"/>
      <c r="G69" s="93"/>
      <c r="H69" s="93"/>
      <c r="I69" s="93"/>
      <c r="J69" s="93"/>
      <c r="K69" s="93"/>
      <c r="L69" s="93"/>
      <c r="M69" s="93"/>
      <c r="N69" s="96">
        <v>1000</v>
      </c>
      <c r="O69" s="93"/>
      <c r="P69" s="93"/>
      <c r="Q69" s="93"/>
      <c r="R69" s="93"/>
      <c r="S69" s="93"/>
      <c r="T69" s="93"/>
      <c r="U69" s="93"/>
      <c r="V69" s="95"/>
      <c r="W69" s="108">
        <f t="shared" si="0"/>
        <v>1000</v>
      </c>
      <c r="X69" s="103"/>
      <c r="Y69" s="104"/>
    </row>
    <row r="70" spans="1:25" s="105" customFormat="1" ht="15">
      <c r="A70" s="112">
        <v>65</v>
      </c>
      <c r="B70" s="113" t="s">
        <v>223</v>
      </c>
      <c r="C70" s="99">
        <v>1845</v>
      </c>
      <c r="D70" s="96">
        <v>20</v>
      </c>
      <c r="E70" s="93"/>
      <c r="F70" s="93"/>
      <c r="G70" s="93"/>
      <c r="H70" s="93"/>
      <c r="I70" s="93"/>
      <c r="J70" s="93"/>
      <c r="K70" s="93"/>
      <c r="L70" s="93"/>
      <c r="M70" s="93"/>
      <c r="N70" s="96">
        <v>1770</v>
      </c>
      <c r="O70" s="93"/>
      <c r="P70" s="93">
        <v>20</v>
      </c>
      <c r="Q70" s="94"/>
      <c r="R70" s="94"/>
      <c r="S70" s="94"/>
      <c r="T70" s="93"/>
      <c r="U70" s="93"/>
      <c r="V70" s="95"/>
      <c r="W70" s="108">
        <f t="shared" si="0"/>
        <v>1810</v>
      </c>
      <c r="X70" s="103"/>
      <c r="Y70" s="104"/>
    </row>
    <row r="71" spans="1:25" s="105" customFormat="1" ht="15">
      <c r="A71" s="112">
        <v>66</v>
      </c>
      <c r="B71" s="100" t="s">
        <v>265</v>
      </c>
      <c r="C71" s="101">
        <v>380</v>
      </c>
      <c r="D71" s="96">
        <v>20</v>
      </c>
      <c r="E71" s="93"/>
      <c r="F71" s="93"/>
      <c r="G71" s="93"/>
      <c r="H71" s="93">
        <v>20</v>
      </c>
      <c r="I71" s="93">
        <v>30</v>
      </c>
      <c r="J71" s="93">
        <v>80</v>
      </c>
      <c r="K71" s="93"/>
      <c r="L71" s="93"/>
      <c r="M71" s="93"/>
      <c r="N71" s="96">
        <v>1370.1</v>
      </c>
      <c r="O71" s="93"/>
      <c r="P71" s="93">
        <v>10</v>
      </c>
      <c r="Q71" s="93"/>
      <c r="R71" s="93"/>
      <c r="S71" s="93"/>
      <c r="T71" s="93"/>
      <c r="U71" s="93"/>
      <c r="V71" s="95"/>
      <c r="W71" s="108">
        <f aca="true" t="shared" si="1" ref="W71:W134">SUM(D71:V71)</f>
        <v>1530.1</v>
      </c>
      <c r="X71" s="103"/>
      <c r="Y71" s="104"/>
    </row>
    <row r="72" spans="1:25" s="105" customFormat="1" ht="15">
      <c r="A72" s="112">
        <v>67</v>
      </c>
      <c r="B72" s="100" t="s">
        <v>224</v>
      </c>
      <c r="C72" s="101">
        <v>661</v>
      </c>
      <c r="D72" s="96">
        <v>100</v>
      </c>
      <c r="E72" s="93"/>
      <c r="F72" s="93">
        <v>40</v>
      </c>
      <c r="G72" s="93">
        <v>10</v>
      </c>
      <c r="H72" s="107"/>
      <c r="I72" s="93">
        <v>9.8</v>
      </c>
      <c r="J72" s="93">
        <v>7</v>
      </c>
      <c r="K72" s="93"/>
      <c r="L72" s="93"/>
      <c r="M72" s="93"/>
      <c r="N72" s="96">
        <v>3805.1</v>
      </c>
      <c r="O72" s="93"/>
      <c r="P72" s="93">
        <v>10</v>
      </c>
      <c r="Q72" s="93"/>
      <c r="R72" s="93"/>
      <c r="S72" s="93">
        <v>59.8</v>
      </c>
      <c r="T72" s="93"/>
      <c r="U72" s="93"/>
      <c r="V72" s="95"/>
      <c r="W72" s="108">
        <f t="shared" si="1"/>
        <v>4041.7000000000003</v>
      </c>
      <c r="X72" s="103"/>
      <c r="Y72" s="104"/>
    </row>
    <row r="73" spans="1:25" s="105" customFormat="1" ht="15">
      <c r="A73" s="112">
        <v>68</v>
      </c>
      <c r="B73" s="100" t="s">
        <v>312</v>
      </c>
      <c r="C73" s="101">
        <v>631</v>
      </c>
      <c r="D73" s="96">
        <v>254</v>
      </c>
      <c r="E73" s="93"/>
      <c r="F73" s="93"/>
      <c r="G73" s="93"/>
      <c r="H73" s="93"/>
      <c r="I73" s="93">
        <v>20</v>
      </c>
      <c r="J73" s="93">
        <v>115</v>
      </c>
      <c r="K73" s="93"/>
      <c r="L73" s="93"/>
      <c r="M73" s="93"/>
      <c r="N73" s="96">
        <v>1254.6</v>
      </c>
      <c r="O73" s="93">
        <v>344.4</v>
      </c>
      <c r="P73" s="93">
        <v>11</v>
      </c>
      <c r="Q73" s="93"/>
      <c r="R73" s="93"/>
      <c r="S73" s="93"/>
      <c r="T73" s="93"/>
      <c r="U73" s="93"/>
      <c r="V73" s="95"/>
      <c r="W73" s="108">
        <f t="shared" si="1"/>
        <v>1999</v>
      </c>
      <c r="X73" s="103"/>
      <c r="Y73" s="104"/>
    </row>
    <row r="74" spans="1:25" s="105" customFormat="1" ht="15">
      <c r="A74" s="112">
        <v>69</v>
      </c>
      <c r="B74" s="100" t="s">
        <v>225</v>
      </c>
      <c r="C74" s="101">
        <v>623</v>
      </c>
      <c r="D74" s="96">
        <v>104</v>
      </c>
      <c r="E74" s="93"/>
      <c r="F74" s="93">
        <v>30</v>
      </c>
      <c r="G74" s="93"/>
      <c r="H74" s="93">
        <v>160</v>
      </c>
      <c r="I74" s="93">
        <v>5</v>
      </c>
      <c r="J74" s="93"/>
      <c r="K74" s="93"/>
      <c r="L74" s="93"/>
      <c r="M74" s="93"/>
      <c r="N74" s="96">
        <v>639</v>
      </c>
      <c r="O74" s="93">
        <v>411</v>
      </c>
      <c r="P74" s="93">
        <v>10</v>
      </c>
      <c r="Q74" s="93"/>
      <c r="R74" s="93">
        <v>50</v>
      </c>
      <c r="S74" s="93"/>
      <c r="T74" s="93"/>
      <c r="U74" s="93"/>
      <c r="V74" s="95"/>
      <c r="W74" s="108">
        <f t="shared" si="1"/>
        <v>1409</v>
      </c>
      <c r="X74" s="103"/>
      <c r="Y74" s="104"/>
    </row>
    <row r="75" spans="1:25" s="105" customFormat="1" ht="15">
      <c r="A75" s="112">
        <v>70</v>
      </c>
      <c r="B75" s="100" t="s">
        <v>267</v>
      </c>
      <c r="C75" s="101">
        <v>425</v>
      </c>
      <c r="D75" s="96">
        <v>74</v>
      </c>
      <c r="E75" s="93"/>
      <c r="F75" s="93">
        <v>30</v>
      </c>
      <c r="G75" s="93"/>
      <c r="H75" s="93"/>
      <c r="I75" s="93">
        <v>13</v>
      </c>
      <c r="J75" s="93">
        <v>35</v>
      </c>
      <c r="K75" s="93"/>
      <c r="L75" s="93"/>
      <c r="M75" s="93"/>
      <c r="N75" s="96">
        <v>1152.7</v>
      </c>
      <c r="O75" s="93">
        <v>290</v>
      </c>
      <c r="P75" s="93">
        <v>10</v>
      </c>
      <c r="Q75" s="93"/>
      <c r="R75" s="93"/>
      <c r="S75" s="93"/>
      <c r="T75" s="93"/>
      <c r="U75" s="93"/>
      <c r="V75" s="95"/>
      <c r="W75" s="108">
        <f t="shared" si="1"/>
        <v>1604.7</v>
      </c>
      <c r="X75" s="103"/>
      <c r="Y75" s="104"/>
    </row>
    <row r="76" spans="1:25" s="105" customFormat="1" ht="15">
      <c r="A76" s="112">
        <v>71</v>
      </c>
      <c r="B76" s="100" t="s">
        <v>313</v>
      </c>
      <c r="C76" s="101">
        <v>805</v>
      </c>
      <c r="D76" s="96"/>
      <c r="E76" s="93"/>
      <c r="F76" s="93">
        <v>35</v>
      </c>
      <c r="G76" s="93">
        <v>15</v>
      </c>
      <c r="H76" s="93">
        <v>80</v>
      </c>
      <c r="I76" s="93"/>
      <c r="J76" s="93">
        <v>130</v>
      </c>
      <c r="K76" s="93"/>
      <c r="L76" s="93"/>
      <c r="M76" s="93"/>
      <c r="N76" s="96">
        <v>799.3</v>
      </c>
      <c r="O76" s="93"/>
      <c r="P76" s="93">
        <v>19.8</v>
      </c>
      <c r="Q76" s="93"/>
      <c r="R76" s="93">
        <v>49.9</v>
      </c>
      <c r="S76" s="93"/>
      <c r="T76" s="93"/>
      <c r="U76" s="93"/>
      <c r="V76" s="95"/>
      <c r="W76" s="108">
        <f t="shared" si="1"/>
        <v>1129</v>
      </c>
      <c r="X76" s="103"/>
      <c r="Y76" s="104"/>
    </row>
    <row r="77" spans="1:25" s="105" customFormat="1" ht="15">
      <c r="A77" s="112">
        <v>72</v>
      </c>
      <c r="B77" s="100" t="s">
        <v>227</v>
      </c>
      <c r="C77" s="101">
        <v>504</v>
      </c>
      <c r="D77" s="96">
        <v>79.7</v>
      </c>
      <c r="E77" s="93"/>
      <c r="F77" s="93"/>
      <c r="G77" s="93"/>
      <c r="H77" s="93">
        <v>20.5</v>
      </c>
      <c r="I77" s="93">
        <v>0.3</v>
      </c>
      <c r="J77" s="93">
        <v>92</v>
      </c>
      <c r="K77" s="93"/>
      <c r="L77" s="93"/>
      <c r="M77" s="93"/>
      <c r="N77" s="96">
        <v>3851.3</v>
      </c>
      <c r="O77" s="93">
        <v>123.8</v>
      </c>
      <c r="P77" s="93">
        <v>10.3</v>
      </c>
      <c r="Q77" s="93"/>
      <c r="R77" s="93">
        <v>2</v>
      </c>
      <c r="S77" s="93"/>
      <c r="T77" s="93"/>
      <c r="U77" s="93"/>
      <c r="V77" s="95"/>
      <c r="W77" s="108">
        <f t="shared" si="1"/>
        <v>4179.900000000001</v>
      </c>
      <c r="X77" s="103"/>
      <c r="Y77" s="104"/>
    </row>
    <row r="78" spans="1:25" s="105" customFormat="1" ht="15">
      <c r="A78" s="112">
        <v>73</v>
      </c>
      <c r="B78" s="100" t="s">
        <v>268</v>
      </c>
      <c r="C78" s="101">
        <v>563</v>
      </c>
      <c r="D78" s="96"/>
      <c r="E78" s="93"/>
      <c r="F78" s="93"/>
      <c r="G78" s="93">
        <v>30</v>
      </c>
      <c r="H78" s="93"/>
      <c r="I78" s="93">
        <v>19.9</v>
      </c>
      <c r="J78" s="93">
        <v>105</v>
      </c>
      <c r="K78" s="93"/>
      <c r="L78" s="93"/>
      <c r="M78" s="93"/>
      <c r="N78" s="96">
        <v>1453.2</v>
      </c>
      <c r="O78" s="93"/>
      <c r="P78" s="93">
        <v>10</v>
      </c>
      <c r="Q78" s="93"/>
      <c r="R78" s="93">
        <v>50</v>
      </c>
      <c r="S78" s="93">
        <v>50</v>
      </c>
      <c r="T78" s="93"/>
      <c r="U78" s="93"/>
      <c r="V78" s="95"/>
      <c r="W78" s="108">
        <f t="shared" si="1"/>
        <v>1718.1000000000001</v>
      </c>
      <c r="X78" s="103"/>
      <c r="Y78" s="104"/>
    </row>
    <row r="79" spans="1:25" s="105" customFormat="1" ht="15">
      <c r="A79" s="112">
        <v>74</v>
      </c>
      <c r="B79" s="100" t="s">
        <v>269</v>
      </c>
      <c r="C79" s="101">
        <v>343</v>
      </c>
      <c r="D79" s="96">
        <v>53.3</v>
      </c>
      <c r="E79" s="93"/>
      <c r="F79" s="93"/>
      <c r="G79" s="93">
        <v>30</v>
      </c>
      <c r="H79" s="93">
        <v>59.9</v>
      </c>
      <c r="I79" s="93">
        <v>5</v>
      </c>
      <c r="J79" s="93">
        <v>35</v>
      </c>
      <c r="K79" s="93"/>
      <c r="L79" s="93"/>
      <c r="M79" s="93"/>
      <c r="N79" s="96">
        <v>1634.8</v>
      </c>
      <c r="O79" s="93">
        <v>180</v>
      </c>
      <c r="P79" s="93">
        <v>10</v>
      </c>
      <c r="Q79" s="93"/>
      <c r="R79" s="93"/>
      <c r="S79" s="93"/>
      <c r="T79" s="93"/>
      <c r="U79" s="93"/>
      <c r="V79" s="95"/>
      <c r="W79" s="108">
        <f t="shared" si="1"/>
        <v>2008</v>
      </c>
      <c r="X79" s="103"/>
      <c r="Y79" s="104"/>
    </row>
    <row r="80" spans="1:25" s="105" customFormat="1" ht="15">
      <c r="A80" s="112">
        <v>75</v>
      </c>
      <c r="B80" s="100" t="s">
        <v>270</v>
      </c>
      <c r="C80" s="101">
        <v>1249</v>
      </c>
      <c r="D80" s="96"/>
      <c r="E80" s="93"/>
      <c r="F80" s="93">
        <v>30</v>
      </c>
      <c r="G80" s="93"/>
      <c r="H80" s="93">
        <v>119.6</v>
      </c>
      <c r="I80" s="93"/>
      <c r="J80" s="93">
        <v>210</v>
      </c>
      <c r="K80" s="93"/>
      <c r="L80" s="93"/>
      <c r="M80" s="93"/>
      <c r="N80" s="96">
        <v>661</v>
      </c>
      <c r="O80" s="93"/>
      <c r="P80" s="93">
        <v>20</v>
      </c>
      <c r="Q80" s="93"/>
      <c r="R80" s="93"/>
      <c r="S80" s="93"/>
      <c r="T80" s="93"/>
      <c r="U80" s="93"/>
      <c r="V80" s="95"/>
      <c r="W80" s="108">
        <f t="shared" si="1"/>
        <v>1040.6</v>
      </c>
      <c r="X80" s="103"/>
      <c r="Y80" s="104"/>
    </row>
    <row r="81" spans="1:25" s="105" customFormat="1" ht="15">
      <c r="A81" s="112">
        <v>76</v>
      </c>
      <c r="B81" s="100" t="s">
        <v>271</v>
      </c>
      <c r="C81" s="101">
        <v>492</v>
      </c>
      <c r="D81" s="96">
        <v>129</v>
      </c>
      <c r="E81" s="93"/>
      <c r="F81" s="93"/>
      <c r="G81" s="93"/>
      <c r="H81" s="93">
        <v>60</v>
      </c>
      <c r="I81" s="93">
        <v>20</v>
      </c>
      <c r="J81" s="93">
        <v>40</v>
      </c>
      <c r="K81" s="93"/>
      <c r="L81" s="93"/>
      <c r="M81" s="93"/>
      <c r="N81" s="96">
        <v>1362.7</v>
      </c>
      <c r="O81" s="93">
        <v>383.8</v>
      </c>
      <c r="P81" s="93">
        <v>10</v>
      </c>
      <c r="Q81" s="93"/>
      <c r="R81" s="93"/>
      <c r="S81" s="93"/>
      <c r="T81" s="93">
        <v>200</v>
      </c>
      <c r="U81" s="93"/>
      <c r="V81" s="95"/>
      <c r="W81" s="108">
        <f t="shared" si="1"/>
        <v>2205.5</v>
      </c>
      <c r="X81" s="103"/>
      <c r="Y81" s="104"/>
    </row>
    <row r="82" spans="1:25" s="105" customFormat="1" ht="15" customHeight="1">
      <c r="A82" s="112">
        <v>77</v>
      </c>
      <c r="B82" s="113" t="s">
        <v>314</v>
      </c>
      <c r="C82" s="99">
        <v>631</v>
      </c>
      <c r="D82" s="96">
        <v>154</v>
      </c>
      <c r="E82" s="93"/>
      <c r="F82" s="93"/>
      <c r="G82" s="93">
        <v>50</v>
      </c>
      <c r="H82" s="93">
        <v>173</v>
      </c>
      <c r="I82" s="93"/>
      <c r="J82" s="93">
        <v>110</v>
      </c>
      <c r="K82" s="93"/>
      <c r="L82" s="93"/>
      <c r="M82" s="93"/>
      <c r="N82" s="96">
        <v>183</v>
      </c>
      <c r="O82" s="93">
        <v>417</v>
      </c>
      <c r="P82" s="93">
        <v>20</v>
      </c>
      <c r="Q82" s="93"/>
      <c r="R82" s="93">
        <v>28.25</v>
      </c>
      <c r="S82" s="93">
        <v>125.2</v>
      </c>
      <c r="T82" s="93"/>
      <c r="U82" s="93"/>
      <c r="V82" s="95"/>
      <c r="W82" s="108">
        <f t="shared" si="1"/>
        <v>1260.45</v>
      </c>
      <c r="X82" s="103"/>
      <c r="Y82" s="104"/>
    </row>
    <row r="83" spans="1:25" s="105" customFormat="1" ht="15">
      <c r="A83" s="112">
        <v>78</v>
      </c>
      <c r="B83" s="100" t="s">
        <v>272</v>
      </c>
      <c r="C83" s="101">
        <v>608</v>
      </c>
      <c r="D83" s="96"/>
      <c r="E83" s="93"/>
      <c r="F83" s="93"/>
      <c r="G83" s="93">
        <v>20</v>
      </c>
      <c r="H83" s="93">
        <v>60</v>
      </c>
      <c r="I83" s="93">
        <v>40</v>
      </c>
      <c r="J83" s="93">
        <v>169.6</v>
      </c>
      <c r="K83" s="93"/>
      <c r="L83" s="93"/>
      <c r="M83" s="93"/>
      <c r="N83" s="96">
        <v>1969.3</v>
      </c>
      <c r="O83" s="93"/>
      <c r="P83" s="93">
        <v>9</v>
      </c>
      <c r="Q83" s="93"/>
      <c r="R83" s="93">
        <v>20</v>
      </c>
      <c r="S83" s="93"/>
      <c r="T83" s="93"/>
      <c r="U83" s="93"/>
      <c r="V83" s="95"/>
      <c r="W83" s="108">
        <f t="shared" si="1"/>
        <v>2287.9</v>
      </c>
      <c r="X83" s="103"/>
      <c r="Y83" s="104"/>
    </row>
    <row r="84" spans="1:25" s="105" customFormat="1" ht="15">
      <c r="A84" s="112">
        <v>79</v>
      </c>
      <c r="B84" s="100" t="s">
        <v>229</v>
      </c>
      <c r="C84" s="101">
        <v>1217</v>
      </c>
      <c r="D84" s="96">
        <v>84</v>
      </c>
      <c r="E84" s="93"/>
      <c r="F84" s="93"/>
      <c r="G84" s="93">
        <v>50</v>
      </c>
      <c r="H84" s="93">
        <v>120</v>
      </c>
      <c r="I84" s="93">
        <v>70</v>
      </c>
      <c r="J84" s="93">
        <v>70</v>
      </c>
      <c r="K84" s="93"/>
      <c r="L84" s="93"/>
      <c r="M84" s="93"/>
      <c r="N84" s="96">
        <v>4400</v>
      </c>
      <c r="O84" s="93"/>
      <c r="P84" s="93">
        <v>20</v>
      </c>
      <c r="Q84" s="93"/>
      <c r="R84" s="93">
        <v>49.8</v>
      </c>
      <c r="S84" s="93"/>
      <c r="T84" s="93"/>
      <c r="U84" s="93"/>
      <c r="V84" s="95"/>
      <c r="W84" s="108">
        <f t="shared" si="1"/>
        <v>4863.8</v>
      </c>
      <c r="X84" s="103"/>
      <c r="Y84" s="104"/>
    </row>
    <row r="85" spans="1:25" s="105" customFormat="1" ht="45">
      <c r="A85" s="112">
        <v>80</v>
      </c>
      <c r="B85" s="100" t="s">
        <v>273</v>
      </c>
      <c r="C85" s="101">
        <v>172</v>
      </c>
      <c r="D85" s="96">
        <v>134</v>
      </c>
      <c r="E85" s="93"/>
      <c r="F85" s="93"/>
      <c r="G85" s="93"/>
      <c r="H85" s="93"/>
      <c r="I85" s="93"/>
      <c r="J85" s="93"/>
      <c r="K85" s="93"/>
      <c r="L85" s="93"/>
      <c r="M85" s="93"/>
      <c r="N85" s="96"/>
      <c r="O85" s="93"/>
      <c r="P85" s="93">
        <v>9.9</v>
      </c>
      <c r="Q85" s="93"/>
      <c r="R85" s="93"/>
      <c r="S85" s="93"/>
      <c r="T85" s="93"/>
      <c r="U85" s="93"/>
      <c r="V85" s="95"/>
      <c r="W85" s="108">
        <f t="shared" si="1"/>
        <v>143.9</v>
      </c>
      <c r="X85" s="103"/>
      <c r="Y85" s="104"/>
    </row>
    <row r="86" spans="1:25" s="105" customFormat="1" ht="90">
      <c r="A86" s="112">
        <v>81</v>
      </c>
      <c r="B86" s="100" t="s">
        <v>197</v>
      </c>
      <c r="C86" s="101">
        <v>103</v>
      </c>
      <c r="D86" s="96"/>
      <c r="E86" s="93">
        <v>100</v>
      </c>
      <c r="F86" s="93"/>
      <c r="G86" s="93"/>
      <c r="H86" s="93">
        <v>40</v>
      </c>
      <c r="I86" s="93"/>
      <c r="J86" s="93"/>
      <c r="K86" s="93"/>
      <c r="L86" s="93"/>
      <c r="M86" s="93"/>
      <c r="N86" s="96">
        <v>419</v>
      </c>
      <c r="O86" s="93"/>
      <c r="P86" s="93">
        <v>10</v>
      </c>
      <c r="Q86" s="93"/>
      <c r="R86" s="93"/>
      <c r="S86" s="93"/>
      <c r="T86" s="93"/>
      <c r="U86" s="93"/>
      <c r="V86" s="95"/>
      <c r="W86" s="108">
        <f t="shared" si="1"/>
        <v>569</v>
      </c>
      <c r="X86" s="103"/>
      <c r="Y86" s="104"/>
    </row>
    <row r="87" spans="1:25" s="105" customFormat="1" ht="15">
      <c r="A87" s="112">
        <v>82</v>
      </c>
      <c r="B87" s="86" t="s">
        <v>364</v>
      </c>
      <c r="C87" s="87">
        <v>304</v>
      </c>
      <c r="D87" s="120">
        <v>303</v>
      </c>
      <c r="E87" s="88"/>
      <c r="F87" s="88"/>
      <c r="G87" s="88"/>
      <c r="H87" s="88">
        <v>39</v>
      </c>
      <c r="I87" s="88">
        <v>169</v>
      </c>
      <c r="J87" s="88"/>
      <c r="K87" s="88"/>
      <c r="L87" s="89"/>
      <c r="M87" s="89"/>
      <c r="N87" s="120"/>
      <c r="O87" s="88"/>
      <c r="P87" s="89"/>
      <c r="Q87" s="90"/>
      <c r="R87" s="90"/>
      <c r="S87" s="90"/>
      <c r="T87" s="89"/>
      <c r="U87" s="89"/>
      <c r="V87" s="90"/>
      <c r="W87" s="108">
        <f t="shared" si="1"/>
        <v>511</v>
      </c>
      <c r="X87" s="103"/>
      <c r="Y87" s="104"/>
    </row>
    <row r="88" spans="1:25" s="105" customFormat="1" ht="15">
      <c r="A88" s="112">
        <v>83</v>
      </c>
      <c r="B88" s="86" t="s">
        <v>365</v>
      </c>
      <c r="C88" s="87">
        <v>715</v>
      </c>
      <c r="D88" s="120">
        <v>90</v>
      </c>
      <c r="E88" s="88"/>
      <c r="F88" s="88"/>
      <c r="G88" s="88"/>
      <c r="H88" s="88">
        <v>40</v>
      </c>
      <c r="I88" s="88"/>
      <c r="J88" s="88"/>
      <c r="K88" s="88"/>
      <c r="L88" s="89"/>
      <c r="M88" s="89"/>
      <c r="N88" s="120">
        <v>3111</v>
      </c>
      <c r="O88" s="88">
        <v>90</v>
      </c>
      <c r="P88" s="89"/>
      <c r="Q88" s="90"/>
      <c r="R88" s="90"/>
      <c r="S88" s="90"/>
      <c r="T88" s="89"/>
      <c r="U88" s="89"/>
      <c r="V88" s="90"/>
      <c r="W88" s="108">
        <f t="shared" si="1"/>
        <v>3331</v>
      </c>
      <c r="X88" s="103"/>
      <c r="Y88" s="104"/>
    </row>
    <row r="89" spans="1:25" s="105" customFormat="1" ht="15">
      <c r="A89" s="112">
        <v>84</v>
      </c>
      <c r="B89" s="91" t="s">
        <v>366</v>
      </c>
      <c r="C89" s="92">
        <v>758</v>
      </c>
      <c r="D89" s="96"/>
      <c r="E89" s="93"/>
      <c r="F89" s="93"/>
      <c r="G89" s="93"/>
      <c r="H89" s="93">
        <v>520</v>
      </c>
      <c r="I89" s="93"/>
      <c r="J89" s="93"/>
      <c r="K89" s="93"/>
      <c r="L89" s="93"/>
      <c r="M89" s="93"/>
      <c r="N89" s="96">
        <v>1268.4</v>
      </c>
      <c r="O89" s="93"/>
      <c r="P89" s="93"/>
      <c r="Q89" s="94"/>
      <c r="R89" s="94"/>
      <c r="S89" s="94"/>
      <c r="T89" s="93"/>
      <c r="U89" s="93"/>
      <c r="V89" s="95"/>
      <c r="W89" s="108">
        <f t="shared" si="1"/>
        <v>1788.4</v>
      </c>
      <c r="X89" s="103"/>
      <c r="Y89" s="104"/>
    </row>
    <row r="90" spans="1:25" s="105" customFormat="1" ht="15">
      <c r="A90" s="112">
        <v>85</v>
      </c>
      <c r="B90" s="91" t="s">
        <v>367</v>
      </c>
      <c r="C90" s="92">
        <v>403</v>
      </c>
      <c r="D90" s="96">
        <v>105</v>
      </c>
      <c r="E90" s="93"/>
      <c r="F90" s="93"/>
      <c r="G90" s="93"/>
      <c r="H90" s="93">
        <v>200</v>
      </c>
      <c r="I90" s="93">
        <v>93.5</v>
      </c>
      <c r="J90" s="93"/>
      <c r="K90" s="93"/>
      <c r="L90" s="93"/>
      <c r="M90" s="93"/>
      <c r="N90" s="96">
        <v>635.5</v>
      </c>
      <c r="O90" s="93">
        <v>40</v>
      </c>
      <c r="P90" s="93"/>
      <c r="Q90" s="93"/>
      <c r="R90" s="93"/>
      <c r="S90" s="93"/>
      <c r="T90" s="93">
        <v>174.8</v>
      </c>
      <c r="U90" s="93"/>
      <c r="V90" s="95"/>
      <c r="W90" s="108">
        <f t="shared" si="1"/>
        <v>1248.8</v>
      </c>
      <c r="X90" s="103"/>
      <c r="Y90" s="104"/>
    </row>
    <row r="91" spans="1:25" s="105" customFormat="1" ht="15">
      <c r="A91" s="112">
        <v>86</v>
      </c>
      <c r="B91" s="91" t="s">
        <v>368</v>
      </c>
      <c r="C91" s="92">
        <v>808</v>
      </c>
      <c r="D91" s="96">
        <v>199.37</v>
      </c>
      <c r="E91" s="93"/>
      <c r="F91" s="93"/>
      <c r="G91" s="93"/>
      <c r="H91" s="93">
        <v>320.3</v>
      </c>
      <c r="I91" s="93">
        <v>57.3</v>
      </c>
      <c r="J91" s="74">
        <v>178.93</v>
      </c>
      <c r="K91" s="93"/>
      <c r="L91" s="93"/>
      <c r="M91" s="93"/>
      <c r="N91" s="96">
        <v>1195.8</v>
      </c>
      <c r="O91" s="93"/>
      <c r="P91" s="93"/>
      <c r="Q91" s="93"/>
      <c r="R91" s="93"/>
      <c r="S91" s="93"/>
      <c r="T91" s="93">
        <v>179.5</v>
      </c>
      <c r="U91" s="93"/>
      <c r="V91" s="95"/>
      <c r="W91" s="108">
        <f t="shared" si="1"/>
        <v>2131.2</v>
      </c>
      <c r="X91" s="103"/>
      <c r="Y91" s="104"/>
    </row>
    <row r="92" spans="1:25" s="105" customFormat="1" ht="15">
      <c r="A92" s="112">
        <v>87</v>
      </c>
      <c r="B92" s="91" t="s">
        <v>369</v>
      </c>
      <c r="C92" s="92">
        <v>592</v>
      </c>
      <c r="D92" s="96">
        <v>1900</v>
      </c>
      <c r="E92" s="93"/>
      <c r="F92" s="93">
        <v>120</v>
      </c>
      <c r="G92" s="93"/>
      <c r="H92" s="93">
        <v>950</v>
      </c>
      <c r="I92" s="93">
        <v>359.3</v>
      </c>
      <c r="J92" s="93">
        <v>38.6</v>
      </c>
      <c r="K92" s="93"/>
      <c r="L92" s="93"/>
      <c r="M92" s="93"/>
      <c r="N92" s="96">
        <v>99.5</v>
      </c>
      <c r="O92" s="93"/>
      <c r="P92" s="93"/>
      <c r="Q92" s="93"/>
      <c r="R92" s="93"/>
      <c r="S92" s="93"/>
      <c r="T92" s="93"/>
      <c r="U92" s="93"/>
      <c r="V92" s="95"/>
      <c r="W92" s="108">
        <f t="shared" si="1"/>
        <v>3467.4</v>
      </c>
      <c r="X92" s="103"/>
      <c r="Y92" s="104"/>
    </row>
    <row r="93" spans="1:25" s="105" customFormat="1" ht="15">
      <c r="A93" s="112">
        <v>88</v>
      </c>
      <c r="B93" s="91" t="s">
        <v>370</v>
      </c>
      <c r="C93" s="92">
        <v>513</v>
      </c>
      <c r="D93" s="96"/>
      <c r="E93" s="93"/>
      <c r="F93" s="93"/>
      <c r="G93" s="93"/>
      <c r="H93" s="93">
        <v>320</v>
      </c>
      <c r="I93" s="93"/>
      <c r="J93" s="93">
        <v>150</v>
      </c>
      <c r="K93" s="93"/>
      <c r="L93" s="93"/>
      <c r="M93" s="93"/>
      <c r="N93" s="96">
        <v>830.1</v>
      </c>
      <c r="O93" s="93">
        <v>50</v>
      </c>
      <c r="P93" s="93"/>
      <c r="Q93" s="93"/>
      <c r="R93" s="93"/>
      <c r="S93" s="93"/>
      <c r="T93" s="93"/>
      <c r="U93" s="93"/>
      <c r="V93" s="95"/>
      <c r="W93" s="108">
        <f t="shared" si="1"/>
        <v>1350.1</v>
      </c>
      <c r="X93" s="103"/>
      <c r="Y93" s="104"/>
    </row>
    <row r="94" spans="1:25" s="105" customFormat="1" ht="15">
      <c r="A94" s="112">
        <v>89</v>
      </c>
      <c r="B94" s="91" t="s">
        <v>371</v>
      </c>
      <c r="C94" s="92">
        <v>1280</v>
      </c>
      <c r="D94" s="96">
        <v>63</v>
      </c>
      <c r="E94" s="93"/>
      <c r="F94" s="93"/>
      <c r="G94" s="93">
        <v>250</v>
      </c>
      <c r="H94" s="93">
        <v>432</v>
      </c>
      <c r="I94" s="93">
        <v>50</v>
      </c>
      <c r="J94" s="93">
        <v>208</v>
      </c>
      <c r="K94" s="93"/>
      <c r="L94" s="93"/>
      <c r="M94" s="93"/>
      <c r="N94" s="96"/>
      <c r="O94" s="93">
        <v>50</v>
      </c>
      <c r="P94" s="93"/>
      <c r="Q94" s="93"/>
      <c r="R94" s="93"/>
      <c r="S94" s="93"/>
      <c r="T94" s="93"/>
      <c r="U94" s="93"/>
      <c r="V94" s="95"/>
      <c r="W94" s="108">
        <f t="shared" si="1"/>
        <v>1053</v>
      </c>
      <c r="X94" s="103"/>
      <c r="Y94" s="104"/>
    </row>
    <row r="95" spans="1:25" s="105" customFormat="1" ht="15">
      <c r="A95" s="112">
        <v>90</v>
      </c>
      <c r="B95" s="91" t="s">
        <v>372</v>
      </c>
      <c r="C95" s="92">
        <v>661</v>
      </c>
      <c r="D95" s="96">
        <v>135</v>
      </c>
      <c r="E95" s="93">
        <v>50</v>
      </c>
      <c r="F95" s="93"/>
      <c r="G95" s="93">
        <v>131</v>
      </c>
      <c r="H95" s="93">
        <v>300</v>
      </c>
      <c r="I95" s="93">
        <v>6</v>
      </c>
      <c r="J95" s="93"/>
      <c r="K95" s="93"/>
      <c r="L95" s="93"/>
      <c r="M95" s="93"/>
      <c r="N95" s="96">
        <v>368</v>
      </c>
      <c r="O95" s="93"/>
      <c r="P95" s="93"/>
      <c r="Q95" s="93"/>
      <c r="R95" s="93"/>
      <c r="S95" s="93"/>
      <c r="T95" s="93"/>
      <c r="U95" s="93"/>
      <c r="V95" s="95"/>
      <c r="W95" s="108">
        <f t="shared" si="1"/>
        <v>990</v>
      </c>
      <c r="X95" s="103"/>
      <c r="Y95" s="104"/>
    </row>
    <row r="96" spans="1:25" s="105" customFormat="1" ht="15">
      <c r="A96" s="112">
        <v>91</v>
      </c>
      <c r="B96" s="91" t="s">
        <v>373</v>
      </c>
      <c r="C96" s="92">
        <v>619</v>
      </c>
      <c r="D96" s="96">
        <v>650.4</v>
      </c>
      <c r="E96" s="93"/>
      <c r="F96" s="93"/>
      <c r="G96" s="93"/>
      <c r="H96" s="93">
        <v>129.3</v>
      </c>
      <c r="I96" s="93"/>
      <c r="J96" s="93"/>
      <c r="K96" s="93"/>
      <c r="L96" s="93"/>
      <c r="M96" s="93"/>
      <c r="N96" s="96"/>
      <c r="O96" s="93"/>
      <c r="P96" s="93"/>
      <c r="Q96" s="93"/>
      <c r="R96" s="93"/>
      <c r="S96" s="93"/>
      <c r="T96" s="93"/>
      <c r="U96" s="93"/>
      <c r="V96" s="95"/>
      <c r="W96" s="108">
        <f t="shared" si="1"/>
        <v>779.7</v>
      </c>
      <c r="X96" s="103"/>
      <c r="Y96" s="104"/>
    </row>
    <row r="97" spans="1:25" s="105" customFormat="1" ht="15">
      <c r="A97" s="112">
        <v>92</v>
      </c>
      <c r="B97" s="91" t="s">
        <v>374</v>
      </c>
      <c r="C97" s="92">
        <v>1195</v>
      </c>
      <c r="D97" s="96">
        <v>590</v>
      </c>
      <c r="E97" s="93">
        <v>60</v>
      </c>
      <c r="F97" s="93"/>
      <c r="G97" s="93">
        <v>100</v>
      </c>
      <c r="H97" s="93">
        <v>360</v>
      </c>
      <c r="I97" s="93">
        <v>30</v>
      </c>
      <c r="J97" s="93">
        <v>250</v>
      </c>
      <c r="K97" s="93">
        <v>67</v>
      </c>
      <c r="L97" s="93"/>
      <c r="M97" s="93"/>
      <c r="N97" s="96">
        <v>712.8</v>
      </c>
      <c r="O97" s="93"/>
      <c r="P97" s="93"/>
      <c r="Q97" s="93"/>
      <c r="R97" s="93"/>
      <c r="S97" s="93"/>
      <c r="T97" s="93"/>
      <c r="U97" s="93"/>
      <c r="V97" s="95"/>
      <c r="W97" s="108">
        <f t="shared" si="1"/>
        <v>2169.8</v>
      </c>
      <c r="X97" s="103"/>
      <c r="Y97" s="104"/>
    </row>
    <row r="98" spans="1:25" s="105" customFormat="1" ht="15">
      <c r="A98" s="112">
        <v>93</v>
      </c>
      <c r="B98" s="91" t="s">
        <v>375</v>
      </c>
      <c r="C98" s="92">
        <v>729</v>
      </c>
      <c r="D98" s="96">
        <v>550</v>
      </c>
      <c r="E98" s="93"/>
      <c r="F98" s="93">
        <v>50</v>
      </c>
      <c r="G98" s="93"/>
      <c r="H98" s="93">
        <v>200</v>
      </c>
      <c r="I98" s="93"/>
      <c r="J98" s="93">
        <v>50</v>
      </c>
      <c r="K98" s="93"/>
      <c r="L98" s="93"/>
      <c r="M98" s="93"/>
      <c r="N98" s="96">
        <v>789.5</v>
      </c>
      <c r="O98" s="93">
        <v>50</v>
      </c>
      <c r="P98" s="93"/>
      <c r="Q98" s="93"/>
      <c r="R98" s="93"/>
      <c r="S98" s="93"/>
      <c r="T98" s="93"/>
      <c r="U98" s="93"/>
      <c r="V98" s="95"/>
      <c r="W98" s="108">
        <f t="shared" si="1"/>
        <v>1689.5</v>
      </c>
      <c r="X98" s="103"/>
      <c r="Y98" s="104"/>
    </row>
    <row r="99" spans="1:25" s="105" customFormat="1" ht="15">
      <c r="A99" s="112">
        <v>94</v>
      </c>
      <c r="B99" s="91" t="s">
        <v>376</v>
      </c>
      <c r="C99" s="92">
        <v>479</v>
      </c>
      <c r="D99" s="96"/>
      <c r="E99" s="93"/>
      <c r="F99" s="93"/>
      <c r="G99" s="93"/>
      <c r="H99" s="93">
        <v>358</v>
      </c>
      <c r="I99" s="93">
        <v>48.5</v>
      </c>
      <c r="J99" s="93">
        <v>254.6</v>
      </c>
      <c r="K99" s="93"/>
      <c r="L99" s="93"/>
      <c r="M99" s="93"/>
      <c r="N99" s="96">
        <v>1348.4</v>
      </c>
      <c r="O99" s="93"/>
      <c r="P99" s="93"/>
      <c r="Q99" s="93"/>
      <c r="R99" s="93"/>
      <c r="S99" s="93"/>
      <c r="T99" s="93">
        <v>8.7</v>
      </c>
      <c r="U99" s="93"/>
      <c r="V99" s="95"/>
      <c r="W99" s="108">
        <f t="shared" si="1"/>
        <v>2018.2</v>
      </c>
      <c r="X99" s="103"/>
      <c r="Y99" s="104"/>
    </row>
    <row r="100" spans="1:25" s="105" customFormat="1" ht="15">
      <c r="A100" s="112">
        <v>95</v>
      </c>
      <c r="B100" s="91" t="s">
        <v>377</v>
      </c>
      <c r="C100" s="92">
        <v>622</v>
      </c>
      <c r="D100" s="96"/>
      <c r="E100" s="93"/>
      <c r="F100" s="93"/>
      <c r="G100" s="93"/>
      <c r="H100" s="93">
        <v>200</v>
      </c>
      <c r="I100" s="93"/>
      <c r="J100" s="93"/>
      <c r="K100" s="93">
        <v>58</v>
      </c>
      <c r="L100" s="93"/>
      <c r="M100" s="93"/>
      <c r="N100" s="96">
        <v>4527</v>
      </c>
      <c r="O100" s="93"/>
      <c r="P100" s="93"/>
      <c r="Q100" s="93"/>
      <c r="R100" s="93"/>
      <c r="S100" s="93"/>
      <c r="T100" s="93"/>
      <c r="U100" s="93"/>
      <c r="V100" s="95"/>
      <c r="W100" s="108">
        <f t="shared" si="1"/>
        <v>4785</v>
      </c>
      <c r="X100" s="103"/>
      <c r="Y100" s="104"/>
    </row>
    <row r="101" spans="1:25" s="105" customFormat="1" ht="15">
      <c r="A101" s="112">
        <v>96</v>
      </c>
      <c r="B101" s="91" t="s">
        <v>378</v>
      </c>
      <c r="C101" s="92">
        <v>386</v>
      </c>
      <c r="D101" s="96"/>
      <c r="E101" s="93"/>
      <c r="F101" s="93"/>
      <c r="G101" s="93"/>
      <c r="H101" s="93">
        <v>160</v>
      </c>
      <c r="I101" s="93">
        <v>40</v>
      </c>
      <c r="J101" s="93">
        <v>70</v>
      </c>
      <c r="K101" s="93"/>
      <c r="L101" s="93"/>
      <c r="M101" s="93"/>
      <c r="N101" s="96">
        <v>277</v>
      </c>
      <c r="O101" s="93">
        <v>150</v>
      </c>
      <c r="P101" s="93"/>
      <c r="Q101" s="93"/>
      <c r="R101" s="93"/>
      <c r="S101" s="93"/>
      <c r="T101" s="93">
        <v>105.2</v>
      </c>
      <c r="U101" s="93"/>
      <c r="V101" s="95"/>
      <c r="W101" s="108">
        <f t="shared" si="1"/>
        <v>802.2</v>
      </c>
      <c r="X101" s="103"/>
      <c r="Y101" s="104"/>
    </row>
    <row r="102" spans="1:25" s="105" customFormat="1" ht="15">
      <c r="A102" s="112">
        <v>97</v>
      </c>
      <c r="B102" s="91" t="s">
        <v>379</v>
      </c>
      <c r="C102" s="92">
        <v>664</v>
      </c>
      <c r="D102" s="96">
        <v>90</v>
      </c>
      <c r="E102" s="93"/>
      <c r="F102" s="93"/>
      <c r="G102" s="93"/>
      <c r="H102" s="93">
        <v>200</v>
      </c>
      <c r="I102" s="93"/>
      <c r="J102" s="93"/>
      <c r="K102" s="93"/>
      <c r="L102" s="93"/>
      <c r="M102" s="93"/>
      <c r="N102" s="96">
        <v>2456</v>
      </c>
      <c r="O102" s="93">
        <v>40</v>
      </c>
      <c r="P102" s="93"/>
      <c r="Q102" s="93"/>
      <c r="R102" s="93"/>
      <c r="S102" s="93"/>
      <c r="T102" s="93"/>
      <c r="U102" s="93"/>
      <c r="V102" s="95"/>
      <c r="W102" s="108">
        <f t="shared" si="1"/>
        <v>2786</v>
      </c>
      <c r="X102" s="103"/>
      <c r="Y102" s="104"/>
    </row>
    <row r="103" spans="1:25" s="105" customFormat="1" ht="15">
      <c r="A103" s="112">
        <v>98</v>
      </c>
      <c r="B103" s="91" t="s">
        <v>380</v>
      </c>
      <c r="C103" s="92">
        <v>1236</v>
      </c>
      <c r="D103" s="96">
        <v>75.6</v>
      </c>
      <c r="E103" s="93">
        <v>50</v>
      </c>
      <c r="F103" s="93"/>
      <c r="G103" s="93"/>
      <c r="H103" s="93">
        <v>219</v>
      </c>
      <c r="I103" s="93"/>
      <c r="J103" s="93">
        <v>98.2</v>
      </c>
      <c r="K103" s="93"/>
      <c r="L103" s="93"/>
      <c r="M103" s="93"/>
      <c r="N103" s="96">
        <v>890</v>
      </c>
      <c r="O103" s="93"/>
      <c r="P103" s="93"/>
      <c r="Q103" s="93"/>
      <c r="R103" s="93"/>
      <c r="S103" s="93"/>
      <c r="T103" s="93"/>
      <c r="U103" s="93"/>
      <c r="V103" s="95"/>
      <c r="W103" s="108">
        <f t="shared" si="1"/>
        <v>1332.8</v>
      </c>
      <c r="X103" s="103"/>
      <c r="Y103" s="104"/>
    </row>
    <row r="104" spans="1:25" s="105" customFormat="1" ht="15">
      <c r="A104" s="112">
        <v>99</v>
      </c>
      <c r="B104" s="91" t="s">
        <v>381</v>
      </c>
      <c r="C104" s="92">
        <v>829</v>
      </c>
      <c r="D104" s="96">
        <v>130</v>
      </c>
      <c r="E104" s="93">
        <v>172</v>
      </c>
      <c r="F104" s="93">
        <v>160</v>
      </c>
      <c r="G104" s="93"/>
      <c r="H104" s="93">
        <v>72</v>
      </c>
      <c r="I104" s="93">
        <v>150</v>
      </c>
      <c r="J104" s="93">
        <v>194</v>
      </c>
      <c r="K104" s="93"/>
      <c r="L104" s="93"/>
      <c r="M104" s="93"/>
      <c r="N104" s="96">
        <v>248.2</v>
      </c>
      <c r="O104" s="93"/>
      <c r="P104" s="93"/>
      <c r="Q104" s="93"/>
      <c r="R104" s="93"/>
      <c r="S104" s="93"/>
      <c r="T104" s="93"/>
      <c r="U104" s="93"/>
      <c r="V104" s="95"/>
      <c r="W104" s="108">
        <f t="shared" si="1"/>
        <v>1126.2</v>
      </c>
      <c r="X104" s="103"/>
      <c r="Y104" s="104"/>
    </row>
    <row r="105" spans="1:25" s="105" customFormat="1" ht="16.5" customHeight="1">
      <c r="A105" s="112">
        <v>100</v>
      </c>
      <c r="B105" s="91" t="s">
        <v>382</v>
      </c>
      <c r="C105" s="92">
        <v>146</v>
      </c>
      <c r="D105" s="96"/>
      <c r="E105" s="93"/>
      <c r="F105" s="93"/>
      <c r="G105" s="93"/>
      <c r="H105" s="93">
        <v>418</v>
      </c>
      <c r="I105" s="93"/>
      <c r="J105" s="93"/>
      <c r="K105" s="93"/>
      <c r="L105" s="93"/>
      <c r="M105" s="93"/>
      <c r="N105" s="96"/>
      <c r="O105" s="93"/>
      <c r="P105" s="93"/>
      <c r="Q105" s="93"/>
      <c r="R105" s="93"/>
      <c r="S105" s="93"/>
      <c r="T105" s="93"/>
      <c r="U105" s="93"/>
      <c r="V105" s="95"/>
      <c r="W105" s="108">
        <f t="shared" si="1"/>
        <v>418</v>
      </c>
      <c r="X105" s="103"/>
      <c r="Y105" s="104"/>
    </row>
    <row r="106" spans="1:25" s="105" customFormat="1" ht="15">
      <c r="A106" s="112">
        <v>101</v>
      </c>
      <c r="B106" s="91" t="s">
        <v>383</v>
      </c>
      <c r="C106" s="92">
        <v>956</v>
      </c>
      <c r="D106" s="96">
        <v>448</v>
      </c>
      <c r="E106" s="93">
        <v>411</v>
      </c>
      <c r="F106" s="93">
        <v>22</v>
      </c>
      <c r="G106" s="93"/>
      <c r="H106" s="93">
        <v>347.1</v>
      </c>
      <c r="I106" s="93">
        <v>46</v>
      </c>
      <c r="J106" s="93">
        <v>25</v>
      </c>
      <c r="K106" s="93">
        <v>49</v>
      </c>
      <c r="L106" s="93"/>
      <c r="M106" s="93"/>
      <c r="N106" s="96">
        <v>1143.1</v>
      </c>
      <c r="O106" s="93"/>
      <c r="P106" s="93"/>
      <c r="Q106" s="93"/>
      <c r="R106" s="93"/>
      <c r="S106" s="93"/>
      <c r="T106" s="93"/>
      <c r="U106" s="93"/>
      <c r="V106" s="95"/>
      <c r="W106" s="108">
        <f t="shared" si="1"/>
        <v>2491.2</v>
      </c>
      <c r="X106" s="103"/>
      <c r="Y106" s="104"/>
    </row>
    <row r="107" spans="1:25" s="105" customFormat="1" ht="15">
      <c r="A107" s="112">
        <v>102</v>
      </c>
      <c r="B107" s="91" t="s">
        <v>384</v>
      </c>
      <c r="C107" s="92">
        <v>490</v>
      </c>
      <c r="D107" s="96"/>
      <c r="E107" s="93"/>
      <c r="F107" s="93"/>
      <c r="G107" s="93"/>
      <c r="H107" s="93"/>
      <c r="I107" s="93"/>
      <c r="J107" s="93"/>
      <c r="K107" s="93"/>
      <c r="L107" s="93"/>
      <c r="M107" s="93"/>
      <c r="N107" s="96">
        <v>837.6</v>
      </c>
      <c r="O107" s="93"/>
      <c r="P107" s="93"/>
      <c r="Q107" s="93"/>
      <c r="R107" s="93"/>
      <c r="S107" s="93"/>
      <c r="T107" s="93"/>
      <c r="U107" s="93"/>
      <c r="V107" s="95"/>
      <c r="W107" s="108">
        <f t="shared" si="1"/>
        <v>837.6</v>
      </c>
      <c r="X107" s="103"/>
      <c r="Y107" s="104"/>
    </row>
    <row r="108" spans="1:25" s="105" customFormat="1" ht="15">
      <c r="A108" s="112">
        <v>103</v>
      </c>
      <c r="B108" s="91" t="s">
        <v>385</v>
      </c>
      <c r="C108" s="92">
        <v>1132</v>
      </c>
      <c r="D108" s="96">
        <v>583.6</v>
      </c>
      <c r="E108" s="93"/>
      <c r="F108" s="93"/>
      <c r="G108" s="93">
        <v>171</v>
      </c>
      <c r="H108" s="93">
        <v>320.4</v>
      </c>
      <c r="I108" s="93">
        <v>64.2</v>
      </c>
      <c r="J108" s="93">
        <v>212.3</v>
      </c>
      <c r="K108" s="93"/>
      <c r="L108" s="93"/>
      <c r="M108" s="93"/>
      <c r="N108" s="124">
        <v>5801.5</v>
      </c>
      <c r="O108" s="93">
        <v>40</v>
      </c>
      <c r="P108" s="93"/>
      <c r="Q108" s="93"/>
      <c r="R108" s="93"/>
      <c r="S108" s="93"/>
      <c r="T108" s="93"/>
      <c r="U108" s="93"/>
      <c r="V108" s="95"/>
      <c r="W108" s="108">
        <f t="shared" si="1"/>
        <v>7193</v>
      </c>
      <c r="X108" s="103"/>
      <c r="Y108" s="104"/>
    </row>
    <row r="109" spans="1:25" s="105" customFormat="1" ht="15">
      <c r="A109" s="112">
        <v>104</v>
      </c>
      <c r="B109" s="116" t="s">
        <v>386</v>
      </c>
      <c r="C109" s="75">
        <v>926</v>
      </c>
      <c r="D109" s="96">
        <v>269</v>
      </c>
      <c r="E109" s="93">
        <v>100</v>
      </c>
      <c r="F109" s="93">
        <v>7.3</v>
      </c>
      <c r="G109" s="93">
        <v>50</v>
      </c>
      <c r="H109" s="93">
        <v>200</v>
      </c>
      <c r="I109" s="93"/>
      <c r="J109" s="93">
        <v>223.6</v>
      </c>
      <c r="K109" s="93"/>
      <c r="L109" s="93"/>
      <c r="M109" s="93"/>
      <c r="N109" s="96">
        <v>1970.3</v>
      </c>
      <c r="O109" s="93"/>
      <c r="P109" s="93"/>
      <c r="Q109" s="94"/>
      <c r="R109" s="94"/>
      <c r="S109" s="94"/>
      <c r="T109" s="93"/>
      <c r="U109" s="93"/>
      <c r="V109" s="93"/>
      <c r="W109" s="108">
        <f t="shared" si="1"/>
        <v>2820.2</v>
      </c>
      <c r="X109" s="103"/>
      <c r="Y109" s="104"/>
    </row>
    <row r="110" spans="1:25" s="105" customFormat="1" ht="15">
      <c r="A110" s="112">
        <v>105</v>
      </c>
      <c r="B110" s="116" t="s">
        <v>387</v>
      </c>
      <c r="C110" s="75">
        <v>754</v>
      </c>
      <c r="D110" s="96">
        <v>300</v>
      </c>
      <c r="E110" s="93">
        <v>50</v>
      </c>
      <c r="F110" s="93"/>
      <c r="G110" s="93">
        <v>60</v>
      </c>
      <c r="H110" s="93">
        <v>180</v>
      </c>
      <c r="I110" s="93">
        <v>50</v>
      </c>
      <c r="J110" s="93">
        <v>100</v>
      </c>
      <c r="K110" s="93"/>
      <c r="L110" s="93"/>
      <c r="M110" s="93"/>
      <c r="N110" s="96">
        <v>700</v>
      </c>
      <c r="O110" s="93"/>
      <c r="P110" s="93"/>
      <c r="Q110" s="93"/>
      <c r="R110" s="95"/>
      <c r="S110" s="102"/>
      <c r="T110" s="107">
        <v>405</v>
      </c>
      <c r="U110" s="107"/>
      <c r="V110" s="107"/>
      <c r="W110" s="108">
        <f t="shared" si="1"/>
        <v>1845</v>
      </c>
      <c r="X110" s="103"/>
      <c r="Y110" s="104"/>
    </row>
    <row r="111" spans="1:25" s="105" customFormat="1" ht="15">
      <c r="A111" s="112">
        <v>106</v>
      </c>
      <c r="B111" s="116" t="s">
        <v>388</v>
      </c>
      <c r="C111" s="75">
        <v>634</v>
      </c>
      <c r="D111" s="96">
        <v>400</v>
      </c>
      <c r="E111" s="93"/>
      <c r="F111" s="93"/>
      <c r="G111" s="93">
        <v>100</v>
      </c>
      <c r="H111" s="93">
        <v>100</v>
      </c>
      <c r="I111" s="93"/>
      <c r="J111" s="93">
        <v>100</v>
      </c>
      <c r="K111" s="93"/>
      <c r="L111" s="93"/>
      <c r="M111" s="93"/>
      <c r="N111" s="96">
        <v>1400</v>
      </c>
      <c r="O111" s="93"/>
      <c r="P111" s="93"/>
      <c r="Q111" s="94"/>
      <c r="R111" s="94"/>
      <c r="S111" s="94"/>
      <c r="T111" s="93"/>
      <c r="U111" s="93"/>
      <c r="V111" s="93"/>
      <c r="W111" s="108">
        <f t="shared" si="1"/>
        <v>2100</v>
      </c>
      <c r="X111" s="103"/>
      <c r="Y111" s="104"/>
    </row>
    <row r="112" spans="1:25" s="105" customFormat="1" ht="15">
      <c r="A112" s="112">
        <v>107</v>
      </c>
      <c r="B112" s="116" t="s">
        <v>389</v>
      </c>
      <c r="C112" s="75">
        <v>746</v>
      </c>
      <c r="D112" s="96">
        <v>699</v>
      </c>
      <c r="E112" s="93">
        <v>100.8</v>
      </c>
      <c r="F112" s="93">
        <v>100</v>
      </c>
      <c r="G112" s="93">
        <v>50</v>
      </c>
      <c r="H112" s="93">
        <v>240</v>
      </c>
      <c r="I112" s="93">
        <v>50</v>
      </c>
      <c r="J112" s="93">
        <f>299.8+60</f>
        <v>359.8</v>
      </c>
      <c r="K112" s="93"/>
      <c r="L112" s="93"/>
      <c r="M112" s="93"/>
      <c r="N112" s="96"/>
      <c r="O112" s="93"/>
      <c r="P112" s="93"/>
      <c r="Q112" s="94"/>
      <c r="R112" s="94"/>
      <c r="S112" s="94"/>
      <c r="T112" s="93">
        <v>370</v>
      </c>
      <c r="U112" s="93"/>
      <c r="V112" s="93"/>
      <c r="W112" s="108">
        <f t="shared" si="1"/>
        <v>1969.6</v>
      </c>
      <c r="X112" s="103"/>
      <c r="Y112" s="104"/>
    </row>
    <row r="113" spans="1:25" s="105" customFormat="1" ht="15">
      <c r="A113" s="112">
        <v>108</v>
      </c>
      <c r="B113" s="116" t="s">
        <v>390</v>
      </c>
      <c r="C113" s="75">
        <v>407</v>
      </c>
      <c r="D113" s="96">
        <v>400</v>
      </c>
      <c r="E113" s="93">
        <v>145</v>
      </c>
      <c r="F113" s="93">
        <v>39.7</v>
      </c>
      <c r="G113" s="93">
        <v>70.3</v>
      </c>
      <c r="H113" s="93">
        <v>100</v>
      </c>
      <c r="I113" s="93"/>
      <c r="J113" s="93">
        <v>150</v>
      </c>
      <c r="K113" s="93"/>
      <c r="L113" s="93"/>
      <c r="M113" s="93"/>
      <c r="N113" s="96">
        <v>1000</v>
      </c>
      <c r="O113" s="93"/>
      <c r="P113" s="93"/>
      <c r="Q113" s="94"/>
      <c r="R113" s="94"/>
      <c r="S113" s="94"/>
      <c r="T113" s="93"/>
      <c r="U113" s="93"/>
      <c r="V113" s="93"/>
      <c r="W113" s="108">
        <f t="shared" si="1"/>
        <v>1905</v>
      </c>
      <c r="X113" s="103"/>
      <c r="Y113" s="104"/>
    </row>
    <row r="114" spans="1:25" s="105" customFormat="1" ht="15">
      <c r="A114" s="112">
        <v>109</v>
      </c>
      <c r="B114" s="116" t="s">
        <v>391</v>
      </c>
      <c r="C114" s="75">
        <v>850</v>
      </c>
      <c r="D114" s="96">
        <v>530</v>
      </c>
      <c r="E114" s="93">
        <v>100</v>
      </c>
      <c r="F114" s="93">
        <v>70</v>
      </c>
      <c r="G114" s="93"/>
      <c r="H114" s="93">
        <v>280</v>
      </c>
      <c r="I114" s="93">
        <v>50</v>
      </c>
      <c r="J114" s="93">
        <v>180</v>
      </c>
      <c r="K114" s="93"/>
      <c r="L114" s="93"/>
      <c r="M114" s="93"/>
      <c r="N114" s="96">
        <v>1300</v>
      </c>
      <c r="O114" s="93"/>
      <c r="P114" s="93"/>
      <c r="Q114" s="94"/>
      <c r="R114" s="94"/>
      <c r="S114" s="94"/>
      <c r="T114" s="93"/>
      <c r="U114" s="107"/>
      <c r="V114" s="93"/>
      <c r="W114" s="108">
        <f t="shared" si="1"/>
        <v>2510</v>
      </c>
      <c r="X114" s="103"/>
      <c r="Y114" s="104"/>
    </row>
    <row r="115" spans="1:25" s="105" customFormat="1" ht="15">
      <c r="A115" s="112">
        <v>110</v>
      </c>
      <c r="B115" s="116" t="s">
        <v>392</v>
      </c>
      <c r="C115" s="75">
        <v>366</v>
      </c>
      <c r="D115" s="96">
        <v>100</v>
      </c>
      <c r="E115" s="93"/>
      <c r="F115" s="93">
        <v>69.3</v>
      </c>
      <c r="G115" s="93">
        <v>13.74</v>
      </c>
      <c r="H115" s="93">
        <v>296.96</v>
      </c>
      <c r="I115" s="93">
        <v>50</v>
      </c>
      <c r="J115" s="93">
        <v>70</v>
      </c>
      <c r="K115" s="93"/>
      <c r="L115" s="93"/>
      <c r="M115" s="93"/>
      <c r="N115" s="96">
        <v>1364.5</v>
      </c>
      <c r="O115" s="93"/>
      <c r="P115" s="93"/>
      <c r="Q115" s="93"/>
      <c r="R115" s="93"/>
      <c r="S115" s="93"/>
      <c r="T115" s="93">
        <v>329.6</v>
      </c>
      <c r="U115" s="93"/>
      <c r="V115" s="93"/>
      <c r="W115" s="108">
        <f t="shared" si="1"/>
        <v>2294.1</v>
      </c>
      <c r="X115" s="103"/>
      <c r="Y115" s="104"/>
    </row>
    <row r="116" spans="1:25" s="105" customFormat="1" ht="15">
      <c r="A116" s="112">
        <v>111</v>
      </c>
      <c r="B116" s="116" t="s">
        <v>393</v>
      </c>
      <c r="C116" s="75">
        <v>327</v>
      </c>
      <c r="D116" s="96">
        <v>100</v>
      </c>
      <c r="E116" s="93"/>
      <c r="F116" s="93">
        <v>50</v>
      </c>
      <c r="G116" s="93">
        <v>50</v>
      </c>
      <c r="H116" s="93">
        <v>200</v>
      </c>
      <c r="I116" s="93">
        <v>50</v>
      </c>
      <c r="J116" s="93">
        <v>150</v>
      </c>
      <c r="K116" s="93"/>
      <c r="L116" s="93"/>
      <c r="M116" s="93"/>
      <c r="N116" s="96">
        <v>1165.1</v>
      </c>
      <c r="O116" s="93"/>
      <c r="P116" s="93"/>
      <c r="Q116" s="94"/>
      <c r="R116" s="94"/>
      <c r="S116" s="94"/>
      <c r="T116" s="93">
        <v>670.404</v>
      </c>
      <c r="U116" s="93"/>
      <c r="V116" s="93"/>
      <c r="W116" s="108">
        <f t="shared" si="1"/>
        <v>2435.504</v>
      </c>
      <c r="X116" s="103"/>
      <c r="Y116" s="104"/>
    </row>
    <row r="117" spans="1:25" s="105" customFormat="1" ht="15">
      <c r="A117" s="112">
        <v>112</v>
      </c>
      <c r="B117" s="116" t="s">
        <v>394</v>
      </c>
      <c r="C117" s="75">
        <v>841</v>
      </c>
      <c r="D117" s="96">
        <v>300</v>
      </c>
      <c r="E117" s="93">
        <v>100</v>
      </c>
      <c r="F117" s="93">
        <v>50</v>
      </c>
      <c r="G117" s="93">
        <v>50</v>
      </c>
      <c r="H117" s="93">
        <v>650</v>
      </c>
      <c r="I117" s="93">
        <v>45</v>
      </c>
      <c r="J117" s="93">
        <v>180</v>
      </c>
      <c r="K117" s="93"/>
      <c r="L117" s="93"/>
      <c r="M117" s="93"/>
      <c r="N117" s="96">
        <v>1000</v>
      </c>
      <c r="O117" s="93"/>
      <c r="P117" s="93"/>
      <c r="Q117" s="94"/>
      <c r="R117" s="94"/>
      <c r="S117" s="94"/>
      <c r="T117" s="93"/>
      <c r="U117" s="93"/>
      <c r="V117" s="95"/>
      <c r="W117" s="108">
        <f t="shared" si="1"/>
        <v>2375</v>
      </c>
      <c r="X117" s="103"/>
      <c r="Y117" s="104"/>
    </row>
    <row r="118" spans="1:25" s="105" customFormat="1" ht="15">
      <c r="A118" s="112">
        <v>113</v>
      </c>
      <c r="B118" s="116" t="s">
        <v>395</v>
      </c>
      <c r="C118" s="75">
        <v>1130</v>
      </c>
      <c r="D118" s="96">
        <v>870</v>
      </c>
      <c r="E118" s="93">
        <v>50</v>
      </c>
      <c r="F118" s="93">
        <v>46.6</v>
      </c>
      <c r="G118" s="93">
        <v>53.4</v>
      </c>
      <c r="H118" s="93">
        <v>440</v>
      </c>
      <c r="I118" s="93">
        <v>50</v>
      </c>
      <c r="J118" s="93">
        <v>140</v>
      </c>
      <c r="K118" s="93"/>
      <c r="L118" s="93"/>
      <c r="M118" s="93"/>
      <c r="N118" s="96">
        <v>1000</v>
      </c>
      <c r="O118" s="93"/>
      <c r="P118" s="93"/>
      <c r="Q118" s="94"/>
      <c r="R118" s="94"/>
      <c r="S118" s="94"/>
      <c r="T118" s="93"/>
      <c r="U118" s="93"/>
      <c r="V118" s="95"/>
      <c r="W118" s="108">
        <f t="shared" si="1"/>
        <v>2650</v>
      </c>
      <c r="X118" s="103"/>
      <c r="Y118" s="104"/>
    </row>
    <row r="119" spans="1:25" s="105" customFormat="1" ht="15">
      <c r="A119" s="112">
        <v>114</v>
      </c>
      <c r="B119" s="116" t="s">
        <v>396</v>
      </c>
      <c r="C119" s="75">
        <v>1067</v>
      </c>
      <c r="D119" s="96">
        <v>600</v>
      </c>
      <c r="E119" s="93">
        <v>50</v>
      </c>
      <c r="F119" s="93">
        <v>100</v>
      </c>
      <c r="G119" s="93"/>
      <c r="H119" s="93">
        <v>765</v>
      </c>
      <c r="I119" s="93">
        <v>50</v>
      </c>
      <c r="J119" s="93">
        <v>200</v>
      </c>
      <c r="K119" s="93"/>
      <c r="L119" s="93"/>
      <c r="M119" s="93"/>
      <c r="N119" s="96">
        <v>500</v>
      </c>
      <c r="O119" s="93"/>
      <c r="P119" s="93"/>
      <c r="Q119" s="94"/>
      <c r="R119" s="94"/>
      <c r="S119" s="94"/>
      <c r="T119" s="93"/>
      <c r="U119" s="107"/>
      <c r="V119" s="95"/>
      <c r="W119" s="108">
        <f t="shared" si="1"/>
        <v>2265</v>
      </c>
      <c r="X119" s="103"/>
      <c r="Y119" s="104"/>
    </row>
    <row r="120" spans="1:25" s="105" customFormat="1" ht="15">
      <c r="A120" s="112">
        <v>115</v>
      </c>
      <c r="B120" s="116" t="s">
        <v>397</v>
      </c>
      <c r="C120" s="75">
        <v>999</v>
      </c>
      <c r="D120" s="96">
        <v>1004.5</v>
      </c>
      <c r="E120" s="93"/>
      <c r="F120" s="93"/>
      <c r="G120" s="93">
        <v>95.54</v>
      </c>
      <c r="H120" s="93">
        <v>230</v>
      </c>
      <c r="I120" s="93"/>
      <c r="J120" s="93"/>
      <c r="K120" s="93"/>
      <c r="L120" s="93"/>
      <c r="M120" s="93"/>
      <c r="N120" s="96">
        <v>1500</v>
      </c>
      <c r="O120" s="93"/>
      <c r="P120" s="93"/>
      <c r="Q120" s="94"/>
      <c r="R120" s="94"/>
      <c r="S120" s="94"/>
      <c r="T120" s="93"/>
      <c r="U120" s="93"/>
      <c r="V120" s="95"/>
      <c r="W120" s="108">
        <f t="shared" si="1"/>
        <v>2830.04</v>
      </c>
      <c r="X120" s="103"/>
      <c r="Y120" s="104"/>
    </row>
    <row r="121" spans="1:25" s="105" customFormat="1" ht="15">
      <c r="A121" s="112">
        <v>116</v>
      </c>
      <c r="B121" s="116" t="s">
        <v>306</v>
      </c>
      <c r="C121" s="75">
        <v>632</v>
      </c>
      <c r="D121" s="96"/>
      <c r="E121" s="93"/>
      <c r="F121" s="93"/>
      <c r="G121" s="93">
        <v>100</v>
      </c>
      <c r="H121" s="93">
        <v>650.6</v>
      </c>
      <c r="I121" s="93"/>
      <c r="J121" s="93"/>
      <c r="K121" s="93"/>
      <c r="L121" s="93"/>
      <c r="M121" s="93"/>
      <c r="N121" s="96">
        <v>1037.8</v>
      </c>
      <c r="O121" s="93"/>
      <c r="P121" s="93">
        <v>66</v>
      </c>
      <c r="Q121" s="94"/>
      <c r="R121" s="94"/>
      <c r="S121" s="94"/>
      <c r="T121" s="93">
        <v>300</v>
      </c>
      <c r="U121" s="93"/>
      <c r="V121" s="95"/>
      <c r="W121" s="108">
        <f t="shared" si="1"/>
        <v>2154.4</v>
      </c>
      <c r="X121" s="103"/>
      <c r="Y121" s="104"/>
    </row>
    <row r="122" spans="1:25" s="105" customFormat="1" ht="15">
      <c r="A122" s="112">
        <v>117</v>
      </c>
      <c r="B122" s="116" t="s">
        <v>398</v>
      </c>
      <c r="C122" s="75">
        <v>633</v>
      </c>
      <c r="D122" s="96">
        <v>206.5</v>
      </c>
      <c r="E122" s="93"/>
      <c r="F122" s="93"/>
      <c r="G122" s="93">
        <v>79.5</v>
      </c>
      <c r="H122" s="93">
        <v>438.6</v>
      </c>
      <c r="I122" s="93"/>
      <c r="J122" s="93"/>
      <c r="K122" s="93"/>
      <c r="L122" s="93"/>
      <c r="M122" s="93"/>
      <c r="N122" s="96">
        <v>1286.3</v>
      </c>
      <c r="O122" s="93"/>
      <c r="P122" s="93">
        <v>60</v>
      </c>
      <c r="Q122" s="93"/>
      <c r="R122" s="93">
        <v>20.5</v>
      </c>
      <c r="S122" s="93"/>
      <c r="T122" s="93">
        <v>100</v>
      </c>
      <c r="U122" s="93"/>
      <c r="V122" s="95"/>
      <c r="W122" s="108">
        <f t="shared" si="1"/>
        <v>2191.4</v>
      </c>
      <c r="X122" s="103"/>
      <c r="Y122" s="104"/>
    </row>
    <row r="123" spans="1:25" s="105" customFormat="1" ht="15">
      <c r="A123" s="112">
        <v>118</v>
      </c>
      <c r="B123" s="116" t="s">
        <v>307</v>
      </c>
      <c r="C123" s="75">
        <v>730</v>
      </c>
      <c r="D123" s="96"/>
      <c r="E123" s="93"/>
      <c r="F123" s="93"/>
      <c r="G123" s="93"/>
      <c r="H123" s="93">
        <v>488.9</v>
      </c>
      <c r="I123" s="93"/>
      <c r="J123" s="93"/>
      <c r="K123" s="93"/>
      <c r="L123" s="93"/>
      <c r="M123" s="93"/>
      <c r="N123" s="96">
        <v>1789</v>
      </c>
      <c r="O123" s="93"/>
      <c r="P123" s="93">
        <v>66</v>
      </c>
      <c r="Q123" s="93"/>
      <c r="R123" s="93"/>
      <c r="S123" s="93"/>
      <c r="T123" s="93">
        <v>200</v>
      </c>
      <c r="U123" s="93"/>
      <c r="V123" s="95"/>
      <c r="W123" s="108">
        <f t="shared" si="1"/>
        <v>2543.9</v>
      </c>
      <c r="X123" s="103"/>
      <c r="Y123" s="104"/>
    </row>
    <row r="124" spans="1:25" s="105" customFormat="1" ht="15">
      <c r="A124" s="112">
        <v>119</v>
      </c>
      <c r="B124" s="116" t="s">
        <v>399</v>
      </c>
      <c r="C124" s="75">
        <v>1361</v>
      </c>
      <c r="D124" s="96"/>
      <c r="E124" s="93"/>
      <c r="F124" s="93">
        <v>7.1</v>
      </c>
      <c r="G124" s="93">
        <v>7</v>
      </c>
      <c r="H124" s="93">
        <v>976</v>
      </c>
      <c r="I124" s="93">
        <v>50</v>
      </c>
      <c r="J124" s="93">
        <v>6</v>
      </c>
      <c r="K124" s="93"/>
      <c r="L124" s="93"/>
      <c r="M124" s="93"/>
      <c r="N124" s="96">
        <v>2651.7</v>
      </c>
      <c r="O124" s="93"/>
      <c r="P124" s="93">
        <v>96</v>
      </c>
      <c r="Q124" s="93"/>
      <c r="R124" s="93"/>
      <c r="S124" s="93"/>
      <c r="T124" s="93"/>
      <c r="U124" s="93"/>
      <c r="V124" s="95"/>
      <c r="W124" s="108">
        <f t="shared" si="1"/>
        <v>3793.7999999999997</v>
      </c>
      <c r="X124" s="103"/>
      <c r="Y124" s="104"/>
    </row>
    <row r="125" spans="1:25" s="105" customFormat="1" ht="15">
      <c r="A125" s="112">
        <v>120</v>
      </c>
      <c r="B125" s="116" t="s">
        <v>400</v>
      </c>
      <c r="C125" s="75">
        <v>667</v>
      </c>
      <c r="D125" s="96">
        <v>230</v>
      </c>
      <c r="E125" s="93"/>
      <c r="F125" s="93"/>
      <c r="G125" s="93">
        <v>50</v>
      </c>
      <c r="H125" s="93">
        <v>729.9</v>
      </c>
      <c r="I125" s="93"/>
      <c r="J125" s="93"/>
      <c r="K125" s="93"/>
      <c r="L125" s="93"/>
      <c r="M125" s="93">
        <v>50</v>
      </c>
      <c r="N125" s="96">
        <v>1213.8</v>
      </c>
      <c r="O125" s="93"/>
      <c r="P125" s="93">
        <v>50.01</v>
      </c>
      <c r="Q125" s="93"/>
      <c r="R125" s="93"/>
      <c r="S125" s="93"/>
      <c r="T125" s="93"/>
      <c r="U125" s="93"/>
      <c r="V125" s="95"/>
      <c r="W125" s="108">
        <f t="shared" si="1"/>
        <v>2323.71</v>
      </c>
      <c r="X125" s="103"/>
      <c r="Y125" s="104"/>
    </row>
    <row r="126" spans="1:25" s="105" customFormat="1" ht="15">
      <c r="A126" s="112">
        <v>121</v>
      </c>
      <c r="B126" s="116" t="s">
        <v>401</v>
      </c>
      <c r="C126" s="75">
        <v>1455</v>
      </c>
      <c r="D126" s="96"/>
      <c r="E126" s="93">
        <v>65</v>
      </c>
      <c r="F126" s="93"/>
      <c r="G126" s="93"/>
      <c r="H126" s="93">
        <v>982.7</v>
      </c>
      <c r="I126" s="93">
        <v>40</v>
      </c>
      <c r="J126" s="93"/>
      <c r="K126" s="93">
        <v>58</v>
      </c>
      <c r="L126" s="93"/>
      <c r="M126" s="93">
        <v>210</v>
      </c>
      <c r="N126" s="96">
        <v>900</v>
      </c>
      <c r="O126" s="93"/>
      <c r="P126" s="93">
        <v>82</v>
      </c>
      <c r="Q126" s="93"/>
      <c r="R126" s="93"/>
      <c r="S126" s="93"/>
      <c r="T126" s="93">
        <v>680</v>
      </c>
      <c r="U126" s="93"/>
      <c r="V126" s="95"/>
      <c r="W126" s="108">
        <f t="shared" si="1"/>
        <v>3017.7</v>
      </c>
      <c r="X126" s="103"/>
      <c r="Y126" s="104"/>
    </row>
    <row r="127" spans="1:25" s="105" customFormat="1" ht="15">
      <c r="A127" s="112">
        <v>122</v>
      </c>
      <c r="B127" s="116" t="s">
        <v>402</v>
      </c>
      <c r="C127" s="75">
        <v>1476</v>
      </c>
      <c r="D127" s="96"/>
      <c r="E127" s="93"/>
      <c r="F127" s="93"/>
      <c r="G127" s="93"/>
      <c r="H127" s="93">
        <v>896.5</v>
      </c>
      <c r="I127" s="93"/>
      <c r="J127" s="93"/>
      <c r="K127" s="93">
        <v>58</v>
      </c>
      <c r="L127" s="93"/>
      <c r="M127" s="93"/>
      <c r="N127" s="96">
        <v>4621.8</v>
      </c>
      <c r="O127" s="93"/>
      <c r="P127" s="93">
        <v>126</v>
      </c>
      <c r="Q127" s="93"/>
      <c r="R127" s="93"/>
      <c r="S127" s="93"/>
      <c r="T127" s="93"/>
      <c r="U127" s="93"/>
      <c r="V127" s="95"/>
      <c r="W127" s="108">
        <f t="shared" si="1"/>
        <v>5702.3</v>
      </c>
      <c r="X127" s="103"/>
      <c r="Y127" s="104"/>
    </row>
    <row r="128" spans="1:25" s="105" customFormat="1" ht="15">
      <c r="A128" s="112">
        <v>123</v>
      </c>
      <c r="B128" s="116" t="s">
        <v>403</v>
      </c>
      <c r="C128" s="75">
        <v>2018</v>
      </c>
      <c r="D128" s="96">
        <v>95</v>
      </c>
      <c r="E128" s="93">
        <v>49.2</v>
      </c>
      <c r="F128" s="93"/>
      <c r="G128" s="93"/>
      <c r="H128" s="93">
        <v>1360</v>
      </c>
      <c r="I128" s="93"/>
      <c r="J128" s="93"/>
      <c r="K128" s="93"/>
      <c r="L128" s="93"/>
      <c r="M128" s="93"/>
      <c r="N128" s="96">
        <v>1617.5</v>
      </c>
      <c r="O128" s="93"/>
      <c r="P128" s="93">
        <f>144+58</f>
        <v>202</v>
      </c>
      <c r="Q128" s="93"/>
      <c r="R128" s="93"/>
      <c r="S128" s="93"/>
      <c r="T128" s="93">
        <v>900</v>
      </c>
      <c r="U128" s="93"/>
      <c r="V128" s="95"/>
      <c r="W128" s="108">
        <f t="shared" si="1"/>
        <v>4223.7</v>
      </c>
      <c r="X128" s="103"/>
      <c r="Y128" s="104"/>
    </row>
    <row r="129" spans="1:25" s="105" customFormat="1" ht="15">
      <c r="A129" s="112">
        <v>124</v>
      </c>
      <c r="B129" s="116" t="s">
        <v>404</v>
      </c>
      <c r="C129" s="75">
        <v>1240</v>
      </c>
      <c r="D129" s="96">
        <v>25</v>
      </c>
      <c r="E129" s="93">
        <v>300</v>
      </c>
      <c r="F129" s="93"/>
      <c r="G129" s="93"/>
      <c r="H129" s="93">
        <v>1156.5</v>
      </c>
      <c r="I129" s="93"/>
      <c r="J129" s="93"/>
      <c r="K129" s="93"/>
      <c r="L129" s="93"/>
      <c r="M129" s="93">
        <v>150</v>
      </c>
      <c r="N129" s="96">
        <v>1439.8</v>
      </c>
      <c r="O129" s="93"/>
      <c r="P129" s="93">
        <v>92.01</v>
      </c>
      <c r="Q129" s="93"/>
      <c r="R129" s="93">
        <v>12</v>
      </c>
      <c r="S129" s="93"/>
      <c r="T129" s="93"/>
      <c r="U129" s="93"/>
      <c r="V129" s="95"/>
      <c r="W129" s="108">
        <f t="shared" si="1"/>
        <v>3175.3100000000004</v>
      </c>
      <c r="X129" s="103"/>
      <c r="Y129" s="104"/>
    </row>
    <row r="130" spans="1:25" s="105" customFormat="1" ht="15">
      <c r="A130" s="112">
        <v>125</v>
      </c>
      <c r="B130" s="116" t="s">
        <v>405</v>
      </c>
      <c r="C130" s="75">
        <v>1063</v>
      </c>
      <c r="D130" s="96">
        <v>100</v>
      </c>
      <c r="E130" s="93"/>
      <c r="F130" s="93"/>
      <c r="G130" s="93">
        <v>100</v>
      </c>
      <c r="H130" s="93">
        <v>967</v>
      </c>
      <c r="I130" s="93"/>
      <c r="J130" s="93"/>
      <c r="K130" s="93">
        <v>58</v>
      </c>
      <c r="L130" s="93"/>
      <c r="M130" s="93">
        <v>150</v>
      </c>
      <c r="N130" s="96">
        <v>1240</v>
      </c>
      <c r="O130" s="93"/>
      <c r="P130" s="93">
        <v>88</v>
      </c>
      <c r="Q130" s="93"/>
      <c r="R130" s="93"/>
      <c r="S130" s="93"/>
      <c r="T130" s="93">
        <v>300</v>
      </c>
      <c r="U130" s="93"/>
      <c r="V130" s="95"/>
      <c r="W130" s="108">
        <f t="shared" si="1"/>
        <v>3003</v>
      </c>
      <c r="X130" s="103"/>
      <c r="Y130" s="104"/>
    </row>
    <row r="131" spans="1:25" s="105" customFormat="1" ht="15">
      <c r="A131" s="112">
        <v>126</v>
      </c>
      <c r="B131" s="116" t="s">
        <v>304</v>
      </c>
      <c r="C131" s="75">
        <v>1145</v>
      </c>
      <c r="D131" s="96"/>
      <c r="E131" s="93"/>
      <c r="F131" s="93"/>
      <c r="G131" s="93"/>
      <c r="H131" s="93">
        <v>815.8</v>
      </c>
      <c r="I131" s="93"/>
      <c r="J131" s="93"/>
      <c r="K131" s="93"/>
      <c r="L131" s="93"/>
      <c r="M131" s="93"/>
      <c r="N131" s="96">
        <v>2142</v>
      </c>
      <c r="O131" s="93"/>
      <c r="P131" s="93">
        <v>70</v>
      </c>
      <c r="Q131" s="93"/>
      <c r="R131" s="93"/>
      <c r="S131" s="93"/>
      <c r="T131" s="93">
        <v>50</v>
      </c>
      <c r="U131" s="93"/>
      <c r="V131" s="95"/>
      <c r="W131" s="108">
        <f t="shared" si="1"/>
        <v>3077.8</v>
      </c>
      <c r="X131" s="103"/>
      <c r="Y131" s="104"/>
    </row>
    <row r="132" spans="1:25" s="105" customFormat="1" ht="15">
      <c r="A132" s="112">
        <v>127</v>
      </c>
      <c r="B132" s="116" t="s">
        <v>406</v>
      </c>
      <c r="C132" s="75">
        <v>1499</v>
      </c>
      <c r="D132" s="96"/>
      <c r="E132" s="93">
        <v>70</v>
      </c>
      <c r="F132" s="93"/>
      <c r="G132" s="93">
        <v>45</v>
      </c>
      <c r="H132" s="93">
        <v>1235.7</v>
      </c>
      <c r="I132" s="93"/>
      <c r="J132" s="93"/>
      <c r="K132" s="93"/>
      <c r="L132" s="93"/>
      <c r="M132" s="93"/>
      <c r="N132" s="96">
        <v>1311.7</v>
      </c>
      <c r="O132" s="93"/>
      <c r="P132" s="93">
        <v>138.03</v>
      </c>
      <c r="Q132" s="93"/>
      <c r="R132" s="93"/>
      <c r="S132" s="93"/>
      <c r="T132" s="93">
        <v>200</v>
      </c>
      <c r="U132" s="93"/>
      <c r="V132" s="95"/>
      <c r="W132" s="108">
        <f t="shared" si="1"/>
        <v>3000.4300000000003</v>
      </c>
      <c r="X132" s="103"/>
      <c r="Y132" s="104"/>
    </row>
    <row r="133" spans="1:25" s="105" customFormat="1" ht="15">
      <c r="A133" s="112">
        <v>128</v>
      </c>
      <c r="B133" s="116" t="s">
        <v>305</v>
      </c>
      <c r="C133" s="75">
        <v>779</v>
      </c>
      <c r="D133" s="96"/>
      <c r="E133" s="93"/>
      <c r="F133" s="93"/>
      <c r="G133" s="93">
        <v>100</v>
      </c>
      <c r="H133" s="93">
        <v>751.6</v>
      </c>
      <c r="I133" s="93"/>
      <c r="J133" s="93"/>
      <c r="K133" s="93"/>
      <c r="L133" s="93"/>
      <c r="M133" s="93"/>
      <c r="N133" s="96">
        <v>938</v>
      </c>
      <c r="O133" s="93"/>
      <c r="P133" s="93">
        <v>150</v>
      </c>
      <c r="Q133" s="93"/>
      <c r="R133" s="93"/>
      <c r="S133" s="93"/>
      <c r="T133" s="93">
        <v>310</v>
      </c>
      <c r="U133" s="93"/>
      <c r="V133" s="95"/>
      <c r="W133" s="108">
        <f t="shared" si="1"/>
        <v>2249.6</v>
      </c>
      <c r="X133" s="103"/>
      <c r="Y133" s="104"/>
    </row>
    <row r="134" spans="1:25" s="105" customFormat="1" ht="15">
      <c r="A134" s="112">
        <v>129</v>
      </c>
      <c r="B134" s="116" t="s">
        <v>302</v>
      </c>
      <c r="C134" s="75">
        <v>793</v>
      </c>
      <c r="D134" s="96"/>
      <c r="E134" s="93"/>
      <c r="F134" s="93"/>
      <c r="G134" s="93"/>
      <c r="H134" s="93">
        <v>798.6</v>
      </c>
      <c r="I134" s="93"/>
      <c r="J134" s="93"/>
      <c r="K134" s="93">
        <v>58</v>
      </c>
      <c r="L134" s="93"/>
      <c r="M134" s="93"/>
      <c r="N134" s="96">
        <v>620.4</v>
      </c>
      <c r="O134" s="93"/>
      <c r="P134" s="93">
        <v>128</v>
      </c>
      <c r="Q134" s="93"/>
      <c r="R134" s="93">
        <v>12</v>
      </c>
      <c r="S134" s="93"/>
      <c r="T134" s="93">
        <v>800</v>
      </c>
      <c r="U134" s="93"/>
      <c r="V134" s="95"/>
      <c r="W134" s="108">
        <f t="shared" si="1"/>
        <v>2417</v>
      </c>
      <c r="X134" s="103"/>
      <c r="Y134" s="104"/>
    </row>
    <row r="135" spans="1:25" s="105" customFormat="1" ht="15">
      <c r="A135" s="112">
        <v>130</v>
      </c>
      <c r="B135" s="116" t="s">
        <v>303</v>
      </c>
      <c r="C135" s="75">
        <v>1000</v>
      </c>
      <c r="D135" s="96">
        <v>250</v>
      </c>
      <c r="E135" s="93">
        <v>250</v>
      </c>
      <c r="F135" s="93"/>
      <c r="G135" s="93"/>
      <c r="H135" s="93">
        <v>981.5</v>
      </c>
      <c r="I135" s="93"/>
      <c r="J135" s="93"/>
      <c r="K135" s="93"/>
      <c r="L135" s="93"/>
      <c r="M135" s="93"/>
      <c r="N135" s="96">
        <v>1005</v>
      </c>
      <c r="O135" s="93"/>
      <c r="P135" s="93"/>
      <c r="Q135" s="93"/>
      <c r="R135" s="93"/>
      <c r="S135" s="93"/>
      <c r="T135" s="93">
        <v>260</v>
      </c>
      <c r="U135" s="93"/>
      <c r="V135" s="95"/>
      <c r="W135" s="108">
        <f>SUM(D135:V135)</f>
        <v>2746.5</v>
      </c>
      <c r="X135" s="103"/>
      <c r="Y135" s="104"/>
    </row>
    <row r="136" spans="1:25" s="105" customFormat="1" ht="15">
      <c r="A136" s="112">
        <v>131</v>
      </c>
      <c r="B136" s="116" t="s">
        <v>299</v>
      </c>
      <c r="C136" s="75">
        <v>751</v>
      </c>
      <c r="D136" s="96"/>
      <c r="E136" s="93"/>
      <c r="F136" s="93"/>
      <c r="G136" s="93">
        <v>100</v>
      </c>
      <c r="H136" s="93">
        <v>780.1</v>
      </c>
      <c r="I136" s="93">
        <v>50</v>
      </c>
      <c r="J136" s="93"/>
      <c r="K136" s="93"/>
      <c r="L136" s="93"/>
      <c r="M136" s="93"/>
      <c r="N136" s="96">
        <v>1327</v>
      </c>
      <c r="O136" s="93"/>
      <c r="P136" s="93">
        <v>52</v>
      </c>
      <c r="Q136" s="93"/>
      <c r="R136" s="93"/>
      <c r="S136" s="93"/>
      <c r="T136" s="93"/>
      <c r="U136" s="93"/>
      <c r="V136" s="95"/>
      <c r="W136" s="108">
        <f>SUM(D136:V136)</f>
        <v>2309.1</v>
      </c>
      <c r="X136" s="103"/>
      <c r="Y136" s="104"/>
    </row>
    <row r="137" spans="1:25" s="105" customFormat="1" ht="15">
      <c r="A137" s="112">
        <v>132</v>
      </c>
      <c r="B137" s="116" t="s">
        <v>407</v>
      </c>
      <c r="C137" s="75">
        <v>1156</v>
      </c>
      <c r="D137" s="96"/>
      <c r="E137" s="93"/>
      <c r="F137" s="93"/>
      <c r="G137" s="93"/>
      <c r="H137" s="93">
        <v>682</v>
      </c>
      <c r="I137" s="93"/>
      <c r="J137" s="93"/>
      <c r="K137" s="93">
        <v>58</v>
      </c>
      <c r="L137" s="93"/>
      <c r="M137" s="93"/>
      <c r="N137" s="96">
        <v>1858</v>
      </c>
      <c r="O137" s="93"/>
      <c r="P137" s="93">
        <v>58</v>
      </c>
      <c r="Q137" s="93"/>
      <c r="R137" s="93"/>
      <c r="S137" s="93"/>
      <c r="T137" s="93">
        <v>1480.3</v>
      </c>
      <c r="U137" s="93"/>
      <c r="V137" s="95"/>
      <c r="W137" s="108">
        <f>SUM(D137:V137)</f>
        <v>4136.3</v>
      </c>
      <c r="X137" s="103"/>
      <c r="Y137" s="104"/>
    </row>
    <row r="138" spans="1:25" s="105" customFormat="1" ht="15">
      <c r="A138" s="112">
        <v>133</v>
      </c>
      <c r="B138" s="116" t="s">
        <v>408</v>
      </c>
      <c r="C138" s="75">
        <v>126</v>
      </c>
      <c r="D138" s="96"/>
      <c r="E138" s="93"/>
      <c r="F138" s="93"/>
      <c r="G138" s="93"/>
      <c r="H138" s="93">
        <v>101.01</v>
      </c>
      <c r="I138" s="93"/>
      <c r="J138" s="93"/>
      <c r="K138" s="93"/>
      <c r="L138" s="93"/>
      <c r="M138" s="93"/>
      <c r="N138" s="96"/>
      <c r="O138" s="93"/>
      <c r="P138" s="93"/>
      <c r="Q138" s="93"/>
      <c r="R138" s="93"/>
      <c r="S138" s="93"/>
      <c r="T138" s="93"/>
      <c r="U138" s="93"/>
      <c r="V138" s="95"/>
      <c r="W138" s="108">
        <f>SUM(D138:V138)</f>
        <v>101.01</v>
      </c>
      <c r="X138" s="103"/>
      <c r="Y138" s="104"/>
    </row>
    <row r="139" spans="1:25" s="105" customFormat="1" ht="15">
      <c r="A139" s="179" t="s">
        <v>23</v>
      </c>
      <c r="B139" s="180"/>
      <c r="C139" s="97">
        <f>SUM(C6:C138)</f>
        <v>104147</v>
      </c>
      <c r="D139" s="126">
        <f>SUM(D6:D138)</f>
        <v>32479.569999999996</v>
      </c>
      <c r="E139" s="102">
        <f aca="true" t="shared" si="2" ref="E139:V139">SUM(E6:E138)</f>
        <v>7826.5</v>
      </c>
      <c r="F139" s="102">
        <f t="shared" si="2"/>
        <v>2106.9</v>
      </c>
      <c r="G139" s="102">
        <f t="shared" si="2"/>
        <v>2544.08</v>
      </c>
      <c r="H139" s="102">
        <f t="shared" si="2"/>
        <v>44647.46999999999</v>
      </c>
      <c r="I139" s="102">
        <f t="shared" si="2"/>
        <v>3360.7999999999997</v>
      </c>
      <c r="J139" s="108">
        <f t="shared" si="2"/>
        <v>9024.330000000002</v>
      </c>
      <c r="K139" s="102">
        <f t="shared" si="2"/>
        <v>630</v>
      </c>
      <c r="L139" s="102">
        <f t="shared" si="2"/>
        <v>0</v>
      </c>
      <c r="M139" s="102">
        <f t="shared" si="2"/>
        <v>660</v>
      </c>
      <c r="N139" s="108">
        <f t="shared" si="2"/>
        <v>179203.35000000003</v>
      </c>
      <c r="O139" s="102">
        <f t="shared" si="2"/>
        <v>5953.9</v>
      </c>
      <c r="P139" s="102">
        <f t="shared" si="2"/>
        <v>2794.05</v>
      </c>
      <c r="Q139" s="102">
        <f t="shared" si="2"/>
        <v>0</v>
      </c>
      <c r="R139" s="108">
        <f>SUM(R6:R138)</f>
        <v>2631.9500000000003</v>
      </c>
      <c r="S139" s="102">
        <f t="shared" si="2"/>
        <v>665.9000000000001</v>
      </c>
      <c r="T139" s="102">
        <f t="shared" si="2"/>
        <v>9857.503999999999</v>
      </c>
      <c r="U139" s="102">
        <f t="shared" si="2"/>
        <v>0</v>
      </c>
      <c r="V139" s="102">
        <f t="shared" si="2"/>
        <v>0</v>
      </c>
      <c r="W139" s="108">
        <f>SUM(D139:V139)</f>
        <v>304386.30400000006</v>
      </c>
      <c r="Y139" s="104"/>
    </row>
    <row r="140" spans="1:25" s="109" customFormat="1" ht="21.75" customHeight="1">
      <c r="A140" s="157" t="s">
        <v>25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N140" s="125"/>
      <c r="W140" s="125"/>
      <c r="Y140" s="111"/>
    </row>
    <row r="141" spans="1:25" s="109" customFormat="1" ht="15">
      <c r="A141" s="117"/>
      <c r="B141" s="117"/>
      <c r="C141" s="98"/>
      <c r="N141" s="125"/>
      <c r="W141" s="125"/>
      <c r="Y141" s="111"/>
    </row>
    <row r="142" spans="1:25" s="109" customFormat="1" ht="15">
      <c r="A142" s="158" t="s">
        <v>310</v>
      </c>
      <c r="B142" s="158"/>
      <c r="C142" s="98"/>
      <c r="N142" s="125"/>
      <c r="W142" s="125"/>
      <c r="Y142" s="111"/>
    </row>
    <row r="143" spans="1:25" s="109" customFormat="1" ht="15">
      <c r="A143" s="117" t="s">
        <v>311</v>
      </c>
      <c r="B143" s="117"/>
      <c r="C143" s="98"/>
      <c r="K143" s="110"/>
      <c r="N143" s="125"/>
      <c r="W143" s="125"/>
      <c r="Y143" s="111"/>
    </row>
    <row r="144" spans="2:11" ht="15.75">
      <c r="B144" s="118"/>
      <c r="C144" s="3"/>
      <c r="K144" s="52"/>
    </row>
    <row r="145" ht="15.75">
      <c r="K145" s="52"/>
    </row>
    <row r="146" ht="15.75">
      <c r="K146" s="52"/>
    </row>
    <row r="149" ht="15.75">
      <c r="K149" s="52"/>
    </row>
    <row r="169" spans="4:20" ht="15.75">
      <c r="D169" s="3">
        <v>86</v>
      </c>
      <c r="E169" s="3">
        <v>55</v>
      </c>
      <c r="F169" s="3">
        <v>43</v>
      </c>
      <c r="G169" s="3">
        <v>44</v>
      </c>
      <c r="H169" s="3">
        <v>118</v>
      </c>
      <c r="I169" s="3">
        <v>70</v>
      </c>
      <c r="J169" s="3">
        <v>82</v>
      </c>
      <c r="K169" s="52">
        <v>10</v>
      </c>
      <c r="M169" s="3">
        <v>5</v>
      </c>
      <c r="N169" s="122">
        <v>124</v>
      </c>
      <c r="O169" s="3">
        <v>36</v>
      </c>
      <c r="P169" s="3">
        <v>47</v>
      </c>
      <c r="R169" s="3">
        <v>35</v>
      </c>
      <c r="S169" s="3">
        <v>24</v>
      </c>
      <c r="T169" s="3">
        <v>40</v>
      </c>
    </row>
    <row r="170" spans="4:19" ht="15.75">
      <c r="D170" s="163">
        <v>128</v>
      </c>
      <c r="E170" s="163"/>
      <c r="F170" s="163"/>
      <c r="G170" s="163"/>
      <c r="H170" s="163"/>
      <c r="I170" s="163"/>
      <c r="J170" s="163"/>
      <c r="K170" s="163"/>
      <c r="N170" s="163">
        <v>125</v>
      </c>
      <c r="O170" s="163"/>
      <c r="R170" s="163">
        <v>39</v>
      </c>
      <c r="S170" s="163"/>
    </row>
  </sheetData>
  <sheetProtection/>
  <autoFilter ref="A5:W141"/>
  <mergeCells count="22">
    <mergeCell ref="A139:B139"/>
    <mergeCell ref="A140:J140"/>
    <mergeCell ref="A142:B142"/>
    <mergeCell ref="C4:C5"/>
    <mergeCell ref="M4:M5"/>
    <mergeCell ref="T4:T5"/>
    <mergeCell ref="P4:P5"/>
    <mergeCell ref="N4:O4"/>
    <mergeCell ref="U4:U5"/>
    <mergeCell ref="V4:V5"/>
    <mergeCell ref="W4:W5"/>
    <mergeCell ref="Q4:S4"/>
    <mergeCell ref="R170:S170"/>
    <mergeCell ref="N170:O170"/>
    <mergeCell ref="D170:K170"/>
    <mergeCell ref="A1:K1"/>
    <mergeCell ref="A2:B2"/>
    <mergeCell ref="A3:B3"/>
    <mergeCell ref="A4:A5"/>
    <mergeCell ref="B4:B5"/>
    <mergeCell ref="D4:K4"/>
    <mergeCell ref="L4:L5"/>
  </mergeCells>
  <printOptions/>
  <pageMargins left="0.16" right="0.17" top="0.27" bottom="0.16" header="0.22" footer="0.2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="75" zoomScaleNormal="75" zoomScalePageLayoutView="0" workbookViewId="0" topLeftCell="A1">
      <pane xSplit="2" ySplit="5" topLeftCell="C1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0" sqref="D110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3.57421875" style="3" customWidth="1"/>
    <col min="4" max="4" width="13.7109375" style="3" customWidth="1"/>
    <col min="5" max="5" width="17.7109375" style="3" customWidth="1"/>
    <col min="6" max="6" width="12.57421875" style="3" customWidth="1"/>
    <col min="7" max="7" width="13.00390625" style="3" customWidth="1"/>
    <col min="8" max="8" width="15.140625" style="3" customWidth="1"/>
    <col min="9" max="9" width="14.00390625" style="3" customWidth="1"/>
    <col min="10" max="10" width="11.00390625" style="3" customWidth="1"/>
    <col min="11" max="11" width="17.003906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5" width="15.57421875" style="3" customWidth="1"/>
    <col min="16" max="16" width="21.28125" style="3" customWidth="1"/>
    <col min="17" max="17" width="13.00390625" style="3" customWidth="1"/>
    <col min="18" max="18" width="14.421875" style="3" customWidth="1"/>
    <col min="19" max="19" width="17.4218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51.75" customHeight="1">
      <c r="A1" s="164" t="s">
        <v>316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2"/>
      <c r="M1" s="2"/>
      <c r="N1" s="2"/>
      <c r="O1" s="2"/>
      <c r="V1" s="7"/>
    </row>
    <row r="2" spans="1:15" ht="21" customHeight="1">
      <c r="A2" s="159" t="s">
        <v>321</v>
      </c>
      <c r="B2" s="159"/>
      <c r="C2" s="78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</row>
    <row r="3" spans="1:3" ht="17.25" customHeight="1">
      <c r="A3" s="166" t="s">
        <v>26</v>
      </c>
      <c r="B3" s="166"/>
      <c r="C3" s="79"/>
    </row>
    <row r="4" spans="1:23" ht="47.25" customHeight="1">
      <c r="A4" s="170" t="s">
        <v>0</v>
      </c>
      <c r="B4" s="170" t="s">
        <v>24</v>
      </c>
      <c r="C4" s="170" t="s">
        <v>409</v>
      </c>
      <c r="D4" s="169" t="s">
        <v>1</v>
      </c>
      <c r="E4" s="169"/>
      <c r="F4" s="169"/>
      <c r="G4" s="169"/>
      <c r="H4" s="169"/>
      <c r="I4" s="169"/>
      <c r="J4" s="169"/>
      <c r="K4" s="169"/>
      <c r="L4" s="170" t="s">
        <v>2</v>
      </c>
      <c r="M4" s="170" t="s">
        <v>3</v>
      </c>
      <c r="N4" s="176" t="s">
        <v>4</v>
      </c>
      <c r="O4" s="178"/>
      <c r="P4" s="170" t="s">
        <v>5</v>
      </c>
      <c r="Q4" s="176" t="s">
        <v>6</v>
      </c>
      <c r="R4" s="177"/>
      <c r="S4" s="178"/>
      <c r="T4" s="170" t="s">
        <v>7</v>
      </c>
      <c r="U4" s="170" t="s">
        <v>8</v>
      </c>
      <c r="V4" s="172" t="s">
        <v>9</v>
      </c>
      <c r="W4" s="181" t="s">
        <v>23</v>
      </c>
    </row>
    <row r="5" spans="1:23" ht="119.25" customHeight="1">
      <c r="A5" s="160"/>
      <c r="B5" s="160"/>
      <c r="C5" s="171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71"/>
      <c r="M5" s="171"/>
      <c r="N5" s="1" t="s">
        <v>18</v>
      </c>
      <c r="O5" s="1" t="s">
        <v>19</v>
      </c>
      <c r="P5" s="171"/>
      <c r="Q5" s="1" t="s">
        <v>20</v>
      </c>
      <c r="R5" s="1" t="s">
        <v>21</v>
      </c>
      <c r="S5" s="1" t="s">
        <v>22</v>
      </c>
      <c r="T5" s="171"/>
      <c r="U5" s="171"/>
      <c r="V5" s="173"/>
      <c r="W5" s="182"/>
    </row>
    <row r="6" spans="1:23" s="9" customFormat="1" ht="15.75">
      <c r="A6" s="36">
        <v>1</v>
      </c>
      <c r="B6" s="38" t="s">
        <v>198</v>
      </c>
      <c r="C6" s="80">
        <v>1045</v>
      </c>
      <c r="D6" s="55">
        <v>2000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62"/>
      <c r="R6" s="62"/>
      <c r="S6" s="62"/>
      <c r="T6" s="55"/>
      <c r="U6" s="55"/>
      <c r="V6" s="63"/>
      <c r="W6" s="69">
        <f>SUM(D6:V6)</f>
        <v>2000</v>
      </c>
    </row>
    <row r="7" spans="1:23" s="9" customFormat="1" ht="15.75">
      <c r="A7" s="36">
        <v>2</v>
      </c>
      <c r="B7" s="38" t="s">
        <v>199</v>
      </c>
      <c r="C7" s="80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62"/>
      <c r="R7" s="62"/>
      <c r="S7" s="62"/>
      <c r="T7" s="55"/>
      <c r="U7" s="55"/>
      <c r="V7" s="63"/>
      <c r="W7" s="69"/>
    </row>
    <row r="8" spans="1:23" s="9" customFormat="1" ht="15.75">
      <c r="A8" s="36">
        <v>3</v>
      </c>
      <c r="B8" s="39" t="s">
        <v>200</v>
      </c>
      <c r="C8" s="12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62"/>
      <c r="R8" s="62"/>
      <c r="S8" s="62"/>
      <c r="T8" s="55"/>
      <c r="U8" s="55"/>
      <c r="V8" s="63"/>
      <c r="W8" s="69"/>
    </row>
    <row r="9" spans="1:23" s="9" customFormat="1" ht="15.75">
      <c r="A9" s="36">
        <v>4</v>
      </c>
      <c r="B9" s="40" t="s">
        <v>201</v>
      </c>
      <c r="C9" s="130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2"/>
      <c r="R9" s="62"/>
      <c r="S9" s="62"/>
      <c r="T9" s="55"/>
      <c r="U9" s="55"/>
      <c r="V9" s="63"/>
      <c r="W9" s="69"/>
    </row>
    <row r="10" spans="1:23" s="9" customFormat="1" ht="15.75">
      <c r="A10" s="36">
        <v>5</v>
      </c>
      <c r="B10" s="40" t="s">
        <v>202</v>
      </c>
      <c r="C10" s="130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62"/>
      <c r="R10" s="62"/>
      <c r="S10" s="62"/>
      <c r="T10" s="55"/>
      <c r="U10" s="55"/>
      <c r="V10" s="63"/>
      <c r="W10" s="69"/>
    </row>
    <row r="11" spans="1:23" s="9" customFormat="1" ht="25.5">
      <c r="A11" s="36">
        <v>6</v>
      </c>
      <c r="B11" s="40" t="s">
        <v>203</v>
      </c>
      <c r="C11" s="130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62"/>
      <c r="R11" s="62"/>
      <c r="S11" s="62"/>
      <c r="T11" s="55"/>
      <c r="U11" s="55"/>
      <c r="V11" s="63"/>
      <c r="W11" s="69"/>
    </row>
    <row r="12" spans="1:23" s="9" customFormat="1" ht="15.75">
      <c r="A12" s="36">
        <v>7</v>
      </c>
      <c r="B12" s="40" t="s">
        <v>204</v>
      </c>
      <c r="C12" s="130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62"/>
      <c r="R12" s="62"/>
      <c r="S12" s="62"/>
      <c r="T12" s="55"/>
      <c r="U12" s="55"/>
      <c r="V12" s="63"/>
      <c r="W12" s="69"/>
    </row>
    <row r="13" spans="1:23" s="9" customFormat="1" ht="15.75">
      <c r="A13" s="36">
        <v>8</v>
      </c>
      <c r="B13" s="40" t="s">
        <v>205</v>
      </c>
      <c r="C13" s="130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62"/>
      <c r="R13" s="62"/>
      <c r="S13" s="62"/>
      <c r="T13" s="55"/>
      <c r="U13" s="55"/>
      <c r="V13" s="63"/>
      <c r="W13" s="69"/>
    </row>
    <row r="14" spans="1:23" s="9" customFormat="1" ht="15.75">
      <c r="A14" s="36">
        <v>9</v>
      </c>
      <c r="B14" s="40" t="s">
        <v>206</v>
      </c>
      <c r="C14" s="130">
        <v>961</v>
      </c>
      <c r="D14" s="55"/>
      <c r="E14" s="55">
        <v>30.1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62"/>
      <c r="R14" s="62"/>
      <c r="S14" s="62"/>
      <c r="T14" s="55"/>
      <c r="U14" s="55"/>
      <c r="V14" s="63"/>
      <c r="W14" s="69">
        <f>SUM(D14:V14)</f>
        <v>30.1</v>
      </c>
    </row>
    <row r="15" spans="1:23" s="9" customFormat="1" ht="15.75">
      <c r="A15" s="36">
        <v>10</v>
      </c>
      <c r="B15" s="40" t="s">
        <v>207</v>
      </c>
      <c r="C15" s="130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62"/>
      <c r="R15" s="62"/>
      <c r="S15" s="62"/>
      <c r="T15" s="55"/>
      <c r="U15" s="55"/>
      <c r="V15" s="63"/>
      <c r="W15" s="69"/>
    </row>
    <row r="16" spans="1:23" s="9" customFormat="1" ht="15.75">
      <c r="A16" s="36">
        <v>11</v>
      </c>
      <c r="B16" s="40" t="s">
        <v>208</v>
      </c>
      <c r="C16" s="130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62"/>
      <c r="R16" s="62"/>
      <c r="S16" s="62"/>
      <c r="T16" s="55"/>
      <c r="U16" s="55"/>
      <c r="V16" s="63"/>
      <c r="W16" s="69"/>
    </row>
    <row r="17" spans="1:23" s="9" customFormat="1" ht="15.75">
      <c r="A17" s="36">
        <v>12</v>
      </c>
      <c r="B17" s="40" t="s">
        <v>247</v>
      </c>
      <c r="C17" s="130">
        <v>523</v>
      </c>
      <c r="D17" s="55"/>
      <c r="E17" s="55">
        <v>30.1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62"/>
      <c r="R17" s="62"/>
      <c r="S17" s="62"/>
      <c r="T17" s="55"/>
      <c r="U17" s="55"/>
      <c r="V17" s="63"/>
      <c r="W17" s="69">
        <f>SUM(D17:V17)</f>
        <v>30.1</v>
      </c>
    </row>
    <row r="18" spans="1:23" s="9" customFormat="1" ht="15.75">
      <c r="A18" s="36">
        <v>13</v>
      </c>
      <c r="B18" s="40" t="s">
        <v>209</v>
      </c>
      <c r="C18" s="130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62"/>
      <c r="R18" s="62"/>
      <c r="S18" s="62"/>
      <c r="T18" s="55"/>
      <c r="U18" s="55"/>
      <c r="V18" s="63"/>
      <c r="W18" s="69"/>
    </row>
    <row r="19" spans="1:23" s="9" customFormat="1" ht="38.25">
      <c r="A19" s="36">
        <v>14</v>
      </c>
      <c r="B19" s="40" t="s">
        <v>210</v>
      </c>
      <c r="C19" s="130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62"/>
      <c r="R19" s="62"/>
      <c r="S19" s="62"/>
      <c r="T19" s="55"/>
      <c r="U19" s="55"/>
      <c r="V19" s="63"/>
      <c r="W19" s="69"/>
    </row>
    <row r="20" spans="1:23" s="9" customFormat="1" ht="15.75">
      <c r="A20" s="36">
        <v>15</v>
      </c>
      <c r="B20" s="40" t="s">
        <v>248</v>
      </c>
      <c r="C20" s="130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62"/>
      <c r="R20" s="62"/>
      <c r="S20" s="62"/>
      <c r="T20" s="55"/>
      <c r="U20" s="55"/>
      <c r="V20" s="63"/>
      <c r="W20" s="69"/>
    </row>
    <row r="21" spans="1:23" s="9" customFormat="1" ht="15.75">
      <c r="A21" s="36">
        <v>16</v>
      </c>
      <c r="B21" s="40" t="s">
        <v>249</v>
      </c>
      <c r="C21" s="130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62"/>
      <c r="R21" s="62"/>
      <c r="S21" s="62"/>
      <c r="T21" s="55"/>
      <c r="U21" s="55"/>
      <c r="V21" s="63"/>
      <c r="W21" s="69"/>
    </row>
    <row r="22" spans="1:23" s="9" customFormat="1" ht="51">
      <c r="A22" s="36">
        <v>17</v>
      </c>
      <c r="B22" s="40" t="s">
        <v>211</v>
      </c>
      <c r="C22" s="130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62"/>
      <c r="R22" s="62"/>
      <c r="S22" s="62"/>
      <c r="T22" s="55"/>
      <c r="U22" s="55"/>
      <c r="V22" s="63"/>
      <c r="W22" s="69"/>
    </row>
    <row r="23" spans="1:23" s="9" customFormat="1" ht="15.75">
      <c r="A23" s="36">
        <v>18</v>
      </c>
      <c r="B23" s="40" t="s">
        <v>250</v>
      </c>
      <c r="C23" s="130">
        <v>914</v>
      </c>
      <c r="D23" s="55"/>
      <c r="E23" s="55">
        <v>30.1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62"/>
      <c r="R23" s="62"/>
      <c r="S23" s="62"/>
      <c r="T23" s="55"/>
      <c r="U23" s="55"/>
      <c r="V23" s="63"/>
      <c r="W23" s="69">
        <f>SUM(D23:V23)</f>
        <v>30.1</v>
      </c>
    </row>
    <row r="24" spans="1:23" s="9" customFormat="1" ht="15.75">
      <c r="A24" s="36">
        <v>19</v>
      </c>
      <c r="B24" s="40" t="s">
        <v>212</v>
      </c>
      <c r="C24" s="130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62"/>
      <c r="R24" s="62"/>
      <c r="S24" s="62"/>
      <c r="T24" s="55"/>
      <c r="U24" s="55"/>
      <c r="V24" s="63"/>
      <c r="W24" s="69"/>
    </row>
    <row r="25" spans="1:23" s="9" customFormat="1" ht="15.75">
      <c r="A25" s="36">
        <v>20</v>
      </c>
      <c r="B25" s="40" t="s">
        <v>251</v>
      </c>
      <c r="C25" s="130">
        <v>912</v>
      </c>
      <c r="D25" s="55">
        <v>50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62"/>
      <c r="R25" s="62"/>
      <c r="S25" s="62"/>
      <c r="T25" s="55"/>
      <c r="U25" s="55"/>
      <c r="V25" s="63"/>
      <c r="W25" s="69">
        <f>SUM(D25:V25)</f>
        <v>50</v>
      </c>
    </row>
    <row r="26" spans="1:23" s="9" customFormat="1" ht="15.75">
      <c r="A26" s="36">
        <v>21</v>
      </c>
      <c r="B26" s="40" t="s">
        <v>252</v>
      </c>
      <c r="C26" s="13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62"/>
      <c r="R26" s="62"/>
      <c r="S26" s="62"/>
      <c r="T26" s="55"/>
      <c r="U26" s="55"/>
      <c r="V26" s="63"/>
      <c r="W26" s="69"/>
    </row>
    <row r="27" spans="1:23" s="9" customFormat="1" ht="15.75">
      <c r="A27" s="36">
        <v>22</v>
      </c>
      <c r="B27" s="40" t="s">
        <v>213</v>
      </c>
      <c r="C27" s="13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62"/>
      <c r="R27" s="62"/>
      <c r="S27" s="62"/>
      <c r="T27" s="55"/>
      <c r="U27" s="55"/>
      <c r="V27" s="63"/>
      <c r="W27" s="69"/>
    </row>
    <row r="28" spans="1:23" s="9" customFormat="1" ht="15.75">
      <c r="A28" s="36">
        <v>23</v>
      </c>
      <c r="B28" s="40" t="s">
        <v>319</v>
      </c>
      <c r="C28" s="130">
        <v>155</v>
      </c>
      <c r="D28" s="55">
        <v>210.3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2"/>
      <c r="R28" s="62"/>
      <c r="S28" s="62"/>
      <c r="T28" s="55"/>
      <c r="U28" s="55"/>
      <c r="V28" s="63"/>
      <c r="W28" s="69">
        <f>SUM(D28:V28)</f>
        <v>210.3</v>
      </c>
    </row>
    <row r="29" spans="1:23" s="9" customFormat="1" ht="15.75">
      <c r="A29" s="36">
        <v>24</v>
      </c>
      <c r="B29" s="40" t="s">
        <v>320</v>
      </c>
      <c r="C29" s="130">
        <v>251</v>
      </c>
      <c r="D29" s="55">
        <v>200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62"/>
      <c r="R29" s="62"/>
      <c r="S29" s="62"/>
      <c r="T29" s="55"/>
      <c r="U29" s="55"/>
      <c r="V29" s="63"/>
      <c r="W29" s="69">
        <f>SUM(D29:V29)</f>
        <v>200</v>
      </c>
    </row>
    <row r="30" spans="1:23" s="9" customFormat="1" ht="15.75">
      <c r="A30" s="36">
        <v>25</v>
      </c>
      <c r="B30" s="41" t="s">
        <v>253</v>
      </c>
      <c r="C30" s="13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62"/>
      <c r="R30" s="62"/>
      <c r="S30" s="62"/>
      <c r="T30" s="55"/>
      <c r="U30" s="55"/>
      <c r="V30" s="63"/>
      <c r="W30" s="69"/>
    </row>
    <row r="31" spans="1:23" s="9" customFormat="1" ht="15.75">
      <c r="A31" s="36">
        <v>26</v>
      </c>
      <c r="B31" s="41" t="s">
        <v>214</v>
      </c>
      <c r="C31" s="13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62"/>
      <c r="R31" s="62"/>
      <c r="S31" s="62"/>
      <c r="T31" s="55"/>
      <c r="U31" s="55"/>
      <c r="V31" s="63"/>
      <c r="W31" s="69"/>
    </row>
    <row r="32" spans="1:23" s="9" customFormat="1" ht="15.75">
      <c r="A32" s="36">
        <v>27</v>
      </c>
      <c r="B32" s="41" t="s">
        <v>215</v>
      </c>
      <c r="C32" s="13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62"/>
      <c r="R32" s="62"/>
      <c r="S32" s="62"/>
      <c r="T32" s="55"/>
      <c r="U32" s="55"/>
      <c r="V32" s="63"/>
      <c r="W32" s="69"/>
    </row>
    <row r="33" spans="1:23" s="9" customFormat="1" ht="25.5">
      <c r="A33" s="36">
        <v>28</v>
      </c>
      <c r="B33" s="41" t="s">
        <v>216</v>
      </c>
      <c r="C33" s="13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62"/>
      <c r="R33" s="62"/>
      <c r="S33" s="62"/>
      <c r="T33" s="55"/>
      <c r="U33" s="55"/>
      <c r="V33" s="63"/>
      <c r="W33" s="69"/>
    </row>
    <row r="34" spans="1:23" s="9" customFormat="1" ht="15.75">
      <c r="A34" s="36">
        <v>29</v>
      </c>
      <c r="B34" s="41" t="s">
        <v>254</v>
      </c>
      <c r="C34" s="13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62"/>
      <c r="R34" s="62"/>
      <c r="S34" s="62"/>
      <c r="T34" s="55"/>
      <c r="U34" s="55"/>
      <c r="V34" s="63"/>
      <c r="W34" s="69"/>
    </row>
    <row r="35" spans="1:23" s="9" customFormat="1" ht="15.75">
      <c r="A35" s="36">
        <v>30</v>
      </c>
      <c r="B35" s="41" t="s">
        <v>255</v>
      </c>
      <c r="C35" s="13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62"/>
      <c r="R35" s="62"/>
      <c r="S35" s="62"/>
      <c r="T35" s="55"/>
      <c r="U35" s="55"/>
      <c r="V35" s="63"/>
      <c r="W35" s="69"/>
    </row>
    <row r="36" spans="1:23" s="9" customFormat="1" ht="15.75">
      <c r="A36" s="36">
        <v>31</v>
      </c>
      <c r="B36" s="41" t="s">
        <v>256</v>
      </c>
      <c r="C36" s="13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62"/>
      <c r="R36" s="62"/>
      <c r="S36" s="62"/>
      <c r="T36" s="55"/>
      <c r="U36" s="55"/>
      <c r="V36" s="63"/>
      <c r="W36" s="69"/>
    </row>
    <row r="37" spans="1:23" s="9" customFormat="1" ht="25.5">
      <c r="A37" s="36">
        <v>32</v>
      </c>
      <c r="B37" s="41" t="s">
        <v>257</v>
      </c>
      <c r="C37" s="131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62"/>
      <c r="R37" s="62"/>
      <c r="S37" s="62"/>
      <c r="T37" s="55"/>
      <c r="U37" s="55"/>
      <c r="V37" s="63"/>
      <c r="W37" s="69"/>
    </row>
    <row r="38" spans="1:23" s="9" customFormat="1" ht="15.75">
      <c r="A38" s="36">
        <v>33</v>
      </c>
      <c r="B38" s="41" t="s">
        <v>258</v>
      </c>
      <c r="C38" s="131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62"/>
      <c r="R38" s="62"/>
      <c r="S38" s="62"/>
      <c r="T38" s="55"/>
      <c r="U38" s="55"/>
      <c r="V38" s="63"/>
      <c r="W38" s="69"/>
    </row>
    <row r="39" spans="1:23" s="9" customFormat="1" ht="25.5">
      <c r="A39" s="36">
        <v>34</v>
      </c>
      <c r="B39" s="41" t="s">
        <v>217</v>
      </c>
      <c r="C39" s="131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62"/>
      <c r="R39" s="62"/>
      <c r="S39" s="62"/>
      <c r="T39" s="55"/>
      <c r="U39" s="55"/>
      <c r="V39" s="63"/>
      <c r="W39" s="69"/>
    </row>
    <row r="40" spans="1:23" s="9" customFormat="1" ht="15.75">
      <c r="A40" s="36">
        <v>35</v>
      </c>
      <c r="B40" s="41" t="s">
        <v>218</v>
      </c>
      <c r="C40" s="13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62"/>
      <c r="R40" s="62"/>
      <c r="S40" s="62"/>
      <c r="T40" s="55"/>
      <c r="U40" s="55"/>
      <c r="V40" s="63"/>
      <c r="W40" s="69"/>
    </row>
    <row r="41" spans="1:23" s="9" customFormat="1" ht="15.75">
      <c r="A41" s="36">
        <v>36</v>
      </c>
      <c r="B41" s="41" t="s">
        <v>259</v>
      </c>
      <c r="C41" s="131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62"/>
      <c r="R41" s="62"/>
      <c r="S41" s="62"/>
      <c r="T41" s="55"/>
      <c r="U41" s="55"/>
      <c r="V41" s="63"/>
      <c r="W41" s="69"/>
    </row>
    <row r="42" spans="1:23" s="9" customFormat="1" ht="15.75">
      <c r="A42" s="36">
        <v>37</v>
      </c>
      <c r="B42" s="41" t="s">
        <v>260</v>
      </c>
      <c r="C42" s="13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62"/>
      <c r="R42" s="62"/>
      <c r="S42" s="62"/>
      <c r="T42" s="55"/>
      <c r="U42" s="55"/>
      <c r="V42" s="63"/>
      <c r="W42" s="69"/>
    </row>
    <row r="43" spans="1:23" s="9" customFormat="1" ht="25.5">
      <c r="A43" s="36">
        <v>38</v>
      </c>
      <c r="B43" s="41" t="s">
        <v>219</v>
      </c>
      <c r="C43" s="131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62"/>
      <c r="R43" s="62"/>
      <c r="S43" s="62"/>
      <c r="T43" s="55"/>
      <c r="U43" s="55"/>
      <c r="V43" s="63"/>
      <c r="W43" s="69"/>
    </row>
    <row r="44" spans="1:23" s="9" customFormat="1" ht="15.75">
      <c r="A44" s="36">
        <v>39</v>
      </c>
      <c r="B44" s="41" t="s">
        <v>221</v>
      </c>
      <c r="C44" s="131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62"/>
      <c r="R44" s="62"/>
      <c r="S44" s="62"/>
      <c r="T44" s="55"/>
      <c r="U44" s="55"/>
      <c r="V44" s="63"/>
      <c r="W44" s="69"/>
    </row>
    <row r="45" spans="1:23" s="9" customFormat="1" ht="15.75">
      <c r="A45" s="36">
        <v>40</v>
      </c>
      <c r="B45" s="41" t="s">
        <v>261</v>
      </c>
      <c r="C45" s="13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62"/>
      <c r="R45" s="62"/>
      <c r="S45" s="62"/>
      <c r="T45" s="55"/>
      <c r="U45" s="55"/>
      <c r="V45" s="63"/>
      <c r="W45" s="69"/>
    </row>
    <row r="46" spans="1:23" s="9" customFormat="1" ht="15.75">
      <c r="A46" s="36">
        <v>41</v>
      </c>
      <c r="B46" s="41" t="s">
        <v>220</v>
      </c>
      <c r="C46" s="13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62"/>
      <c r="R46" s="62"/>
      <c r="S46" s="62"/>
      <c r="T46" s="55"/>
      <c r="U46" s="55"/>
      <c r="V46" s="63"/>
      <c r="W46" s="69"/>
    </row>
    <row r="47" spans="1:23" s="9" customFormat="1" ht="15.75">
      <c r="A47" s="36">
        <v>42</v>
      </c>
      <c r="B47" s="41" t="s">
        <v>222</v>
      </c>
      <c r="C47" s="131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62"/>
      <c r="R47" s="62"/>
      <c r="S47" s="62"/>
      <c r="T47" s="55"/>
      <c r="U47" s="55"/>
      <c r="V47" s="63"/>
      <c r="W47" s="69"/>
    </row>
    <row r="48" spans="1:23" s="9" customFormat="1" ht="15.75">
      <c r="A48" s="36">
        <v>43</v>
      </c>
      <c r="B48" s="41" t="s">
        <v>262</v>
      </c>
      <c r="C48" s="131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62"/>
      <c r="R48" s="62"/>
      <c r="S48" s="62"/>
      <c r="T48" s="55"/>
      <c r="U48" s="55"/>
      <c r="V48" s="63"/>
      <c r="W48" s="69"/>
    </row>
    <row r="49" spans="1:23" s="9" customFormat="1" ht="102">
      <c r="A49" s="36">
        <v>44</v>
      </c>
      <c r="B49" s="41" t="s">
        <v>196</v>
      </c>
      <c r="C49" s="131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62"/>
      <c r="R49" s="62"/>
      <c r="S49" s="62"/>
      <c r="T49" s="55"/>
      <c r="U49" s="55"/>
      <c r="V49" s="63"/>
      <c r="W49" s="69"/>
    </row>
    <row r="50" spans="1:23" s="9" customFormat="1" ht="15.75">
      <c r="A50" s="36">
        <v>45</v>
      </c>
      <c r="B50" s="55" t="s">
        <v>342</v>
      </c>
      <c r="C50" s="132">
        <v>114</v>
      </c>
      <c r="D50" s="55">
        <v>210.3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62"/>
      <c r="R50" s="62"/>
      <c r="S50" s="62"/>
      <c r="T50" s="55"/>
      <c r="U50" s="55"/>
      <c r="V50" s="63"/>
      <c r="W50" s="69">
        <f>SUM(D50:V50)</f>
        <v>210.3</v>
      </c>
    </row>
    <row r="51" spans="1:23" s="9" customFormat="1" ht="15.75">
      <c r="A51" s="36">
        <v>46</v>
      </c>
      <c r="B51" s="55" t="s">
        <v>343</v>
      </c>
      <c r="C51" s="132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62"/>
      <c r="R51" s="62"/>
      <c r="S51" s="62"/>
      <c r="T51" s="55"/>
      <c r="U51" s="55"/>
      <c r="V51" s="63"/>
      <c r="W51" s="69"/>
    </row>
    <row r="52" spans="1:23" s="9" customFormat="1" ht="15.75">
      <c r="A52" s="36">
        <v>47</v>
      </c>
      <c r="B52" s="55" t="s">
        <v>344</v>
      </c>
      <c r="C52" s="132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63"/>
      <c r="W52" s="69"/>
    </row>
    <row r="53" spans="1:23" s="9" customFormat="1" ht="15.75">
      <c r="A53" s="36">
        <v>48</v>
      </c>
      <c r="B53" s="55" t="s">
        <v>345</v>
      </c>
      <c r="C53" s="132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63"/>
      <c r="W53" s="69"/>
    </row>
    <row r="54" spans="1:23" s="9" customFormat="1" ht="15.75">
      <c r="A54" s="36">
        <v>49</v>
      </c>
      <c r="B54" s="55" t="s">
        <v>346</v>
      </c>
      <c r="C54" s="132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63"/>
      <c r="W54" s="69"/>
    </row>
    <row r="55" spans="1:23" s="9" customFormat="1" ht="15.75">
      <c r="A55" s="36">
        <v>50</v>
      </c>
      <c r="B55" s="55" t="s">
        <v>347</v>
      </c>
      <c r="C55" s="132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63"/>
      <c r="W55" s="69"/>
    </row>
    <row r="56" spans="1:23" s="9" customFormat="1" ht="15.75">
      <c r="A56" s="36">
        <v>51</v>
      </c>
      <c r="B56" s="55" t="s">
        <v>348</v>
      </c>
      <c r="C56" s="132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63"/>
      <c r="W56" s="69"/>
    </row>
    <row r="57" spans="1:23" s="9" customFormat="1" ht="15.75">
      <c r="A57" s="36">
        <v>52</v>
      </c>
      <c r="B57" s="55" t="s">
        <v>349</v>
      </c>
      <c r="C57" s="132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63"/>
      <c r="W57" s="69"/>
    </row>
    <row r="58" spans="1:23" s="9" customFormat="1" ht="15.75">
      <c r="A58" s="36">
        <v>53</v>
      </c>
      <c r="B58" s="55" t="s">
        <v>350</v>
      </c>
      <c r="C58" s="132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63"/>
      <c r="W58" s="69"/>
    </row>
    <row r="59" spans="1:23" s="9" customFormat="1" ht="15.75">
      <c r="A59" s="36">
        <v>54</v>
      </c>
      <c r="B59" s="55" t="s">
        <v>351</v>
      </c>
      <c r="C59" s="132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63"/>
      <c r="W59" s="69"/>
    </row>
    <row r="60" spans="1:23" s="9" customFormat="1" ht="15.75">
      <c r="A60" s="36">
        <v>55</v>
      </c>
      <c r="B60" s="55" t="s">
        <v>352</v>
      </c>
      <c r="C60" s="132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63"/>
      <c r="W60" s="69"/>
    </row>
    <row r="61" spans="1:23" s="9" customFormat="1" ht="15.75">
      <c r="A61" s="36">
        <v>56</v>
      </c>
      <c r="B61" s="55" t="s">
        <v>353</v>
      </c>
      <c r="C61" s="132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63"/>
      <c r="W61" s="69"/>
    </row>
    <row r="62" spans="1:23" s="9" customFormat="1" ht="15.75">
      <c r="A62" s="36">
        <v>57</v>
      </c>
      <c r="B62" s="55" t="s">
        <v>354</v>
      </c>
      <c r="C62" s="132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63"/>
      <c r="W62" s="69"/>
    </row>
    <row r="63" spans="1:23" s="9" customFormat="1" ht="15.75">
      <c r="A63" s="36">
        <v>58</v>
      </c>
      <c r="B63" s="55" t="s">
        <v>355</v>
      </c>
      <c r="C63" s="132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63"/>
      <c r="W63" s="69"/>
    </row>
    <row r="64" spans="1:23" s="9" customFormat="1" ht="15.75">
      <c r="A64" s="36">
        <v>59</v>
      </c>
      <c r="B64" s="55" t="s">
        <v>356</v>
      </c>
      <c r="C64" s="132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63"/>
      <c r="W64" s="69"/>
    </row>
    <row r="65" spans="1:23" s="9" customFormat="1" ht="15.75">
      <c r="A65" s="36">
        <v>60</v>
      </c>
      <c r="B65" s="55" t="s">
        <v>357</v>
      </c>
      <c r="C65" s="132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63"/>
      <c r="W65" s="69"/>
    </row>
    <row r="66" spans="1:23" s="9" customFormat="1" ht="15.75">
      <c r="A66" s="36">
        <v>61</v>
      </c>
      <c r="B66" s="55" t="s">
        <v>358</v>
      </c>
      <c r="C66" s="132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63"/>
      <c r="W66" s="69"/>
    </row>
    <row r="67" spans="1:23" s="9" customFormat="1" ht="15.75">
      <c r="A67" s="36">
        <v>62</v>
      </c>
      <c r="B67" s="55" t="s">
        <v>359</v>
      </c>
      <c r="C67" s="132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63"/>
      <c r="W67" s="69"/>
    </row>
    <row r="68" spans="1:23" s="9" customFormat="1" ht="15.75">
      <c r="A68" s="36">
        <v>63</v>
      </c>
      <c r="B68" s="55" t="s">
        <v>360</v>
      </c>
      <c r="C68" s="132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63"/>
      <c r="W68" s="69"/>
    </row>
    <row r="69" spans="1:23" s="9" customFormat="1" ht="15.75">
      <c r="A69" s="36">
        <v>64</v>
      </c>
      <c r="B69" s="55" t="s">
        <v>361</v>
      </c>
      <c r="C69" s="132">
        <v>225</v>
      </c>
      <c r="D69" s="55">
        <v>210.3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62"/>
      <c r="R69" s="62"/>
      <c r="S69" s="62"/>
      <c r="T69" s="55"/>
      <c r="U69" s="55"/>
      <c r="V69" s="63"/>
      <c r="W69" s="69">
        <f>SUM(D69:V69)</f>
        <v>210.3</v>
      </c>
    </row>
    <row r="70" spans="1:23" s="9" customFormat="1" ht="15.75">
      <c r="A70" s="36">
        <v>65</v>
      </c>
      <c r="B70" s="83" t="s">
        <v>410</v>
      </c>
      <c r="C70" s="13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63"/>
      <c r="W70" s="69"/>
    </row>
    <row r="71" spans="1:23" s="9" customFormat="1" ht="15.75">
      <c r="A71" s="36">
        <v>66</v>
      </c>
      <c r="B71" s="83" t="s">
        <v>411</v>
      </c>
      <c r="C71" s="133">
        <v>117</v>
      </c>
      <c r="D71" s="55">
        <v>200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63"/>
      <c r="W71" s="69">
        <f>SUM(D71:V71)</f>
        <v>200</v>
      </c>
    </row>
    <row r="72" spans="1:23" s="9" customFormat="1" ht="102">
      <c r="A72" s="36">
        <v>67</v>
      </c>
      <c r="B72" s="42" t="s">
        <v>264</v>
      </c>
      <c r="C72" s="13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62"/>
      <c r="R72" s="62"/>
      <c r="S72" s="62"/>
      <c r="T72" s="55"/>
      <c r="U72" s="55"/>
      <c r="V72" s="63"/>
      <c r="W72" s="69"/>
    </row>
    <row r="73" spans="1:23" s="9" customFormat="1" ht="15.75">
      <c r="A73" s="36">
        <v>68</v>
      </c>
      <c r="B73" s="38" t="s">
        <v>223</v>
      </c>
      <c r="C73" s="80">
        <v>1845</v>
      </c>
      <c r="D73" s="55">
        <v>50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62"/>
      <c r="R73" s="62"/>
      <c r="S73" s="62"/>
      <c r="T73" s="55"/>
      <c r="U73" s="55"/>
      <c r="V73" s="63"/>
      <c r="W73" s="69">
        <f>SUM(D73:V73)</f>
        <v>50</v>
      </c>
    </row>
    <row r="74" spans="1:23" s="9" customFormat="1" ht="15.75">
      <c r="A74" s="36">
        <v>69</v>
      </c>
      <c r="B74" s="43" t="s">
        <v>265</v>
      </c>
      <c r="C74" s="8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62"/>
      <c r="R74" s="62"/>
      <c r="S74" s="62"/>
      <c r="T74" s="55"/>
      <c r="U74" s="55"/>
      <c r="V74" s="63"/>
      <c r="W74" s="69"/>
    </row>
    <row r="75" spans="1:23" s="9" customFormat="1" ht="15.75">
      <c r="A75" s="36">
        <v>70</v>
      </c>
      <c r="B75" s="43" t="s">
        <v>224</v>
      </c>
      <c r="C75" s="8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62"/>
      <c r="R75" s="62"/>
      <c r="S75" s="62"/>
      <c r="T75" s="55"/>
      <c r="U75" s="55"/>
      <c r="V75" s="63"/>
      <c r="W75" s="69"/>
    </row>
    <row r="76" spans="1:23" s="9" customFormat="1" ht="15.75">
      <c r="A76" s="36">
        <v>71</v>
      </c>
      <c r="B76" s="43" t="s">
        <v>312</v>
      </c>
      <c r="C76" s="8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62"/>
      <c r="R76" s="62"/>
      <c r="S76" s="62"/>
      <c r="T76" s="55"/>
      <c r="U76" s="55"/>
      <c r="V76" s="63"/>
      <c r="W76" s="69"/>
    </row>
    <row r="77" spans="1:23" s="9" customFormat="1" ht="15.75">
      <c r="A77" s="36">
        <v>72</v>
      </c>
      <c r="B77" s="43" t="s">
        <v>225</v>
      </c>
      <c r="C77" s="8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62"/>
      <c r="R77" s="62"/>
      <c r="S77" s="62"/>
      <c r="T77" s="55"/>
      <c r="U77" s="55"/>
      <c r="V77" s="63"/>
      <c r="W77" s="69"/>
    </row>
    <row r="78" spans="1:23" s="9" customFormat="1" ht="15.75">
      <c r="A78" s="36">
        <v>73</v>
      </c>
      <c r="B78" s="43" t="s">
        <v>267</v>
      </c>
      <c r="C78" s="8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62"/>
      <c r="R78" s="62"/>
      <c r="S78" s="62"/>
      <c r="T78" s="55"/>
      <c r="U78" s="55"/>
      <c r="V78" s="63"/>
      <c r="W78" s="69"/>
    </row>
    <row r="79" spans="1:23" s="9" customFormat="1" ht="15.75">
      <c r="A79" s="36">
        <v>74</v>
      </c>
      <c r="B79" s="43" t="s">
        <v>313</v>
      </c>
      <c r="C79" s="8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62"/>
      <c r="R79" s="62"/>
      <c r="S79" s="62"/>
      <c r="T79" s="55"/>
      <c r="U79" s="55"/>
      <c r="V79" s="63"/>
      <c r="W79" s="69"/>
    </row>
    <row r="80" spans="1:23" s="9" customFormat="1" ht="15.75">
      <c r="A80" s="36">
        <v>75</v>
      </c>
      <c r="B80" s="43" t="s">
        <v>227</v>
      </c>
      <c r="C80" s="8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62"/>
      <c r="R80" s="62"/>
      <c r="S80" s="62"/>
      <c r="T80" s="55"/>
      <c r="U80" s="55"/>
      <c r="V80" s="63"/>
      <c r="W80" s="69"/>
    </row>
    <row r="81" spans="1:23" s="9" customFormat="1" ht="15.75">
      <c r="A81" s="36">
        <v>76</v>
      </c>
      <c r="B81" s="43" t="s">
        <v>268</v>
      </c>
      <c r="C81" s="8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2"/>
      <c r="R81" s="62"/>
      <c r="S81" s="62"/>
      <c r="T81" s="55"/>
      <c r="U81" s="55"/>
      <c r="V81" s="63"/>
      <c r="W81" s="69"/>
    </row>
    <row r="82" spans="1:23" s="9" customFormat="1" ht="15.75">
      <c r="A82" s="36">
        <v>77</v>
      </c>
      <c r="B82" s="43" t="s">
        <v>269</v>
      </c>
      <c r="C82" s="8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62"/>
      <c r="R82" s="62"/>
      <c r="S82" s="62"/>
      <c r="T82" s="55"/>
      <c r="U82" s="55"/>
      <c r="V82" s="63"/>
      <c r="W82" s="69"/>
    </row>
    <row r="83" spans="1:23" s="9" customFormat="1" ht="15.75">
      <c r="A83" s="36">
        <v>78</v>
      </c>
      <c r="B83" s="43" t="s">
        <v>270</v>
      </c>
      <c r="C83" s="85">
        <v>1249</v>
      </c>
      <c r="D83" s="55">
        <v>50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62"/>
      <c r="R83" s="62"/>
      <c r="S83" s="62"/>
      <c r="T83" s="55"/>
      <c r="U83" s="55"/>
      <c r="V83" s="63"/>
      <c r="W83" s="69">
        <f>SUM(D83:V83)</f>
        <v>50</v>
      </c>
    </row>
    <row r="84" spans="1:23" s="9" customFormat="1" ht="15.75">
      <c r="A84" s="36">
        <v>79</v>
      </c>
      <c r="B84" s="43" t="s">
        <v>271</v>
      </c>
      <c r="C84" s="8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62"/>
      <c r="R84" s="62"/>
      <c r="S84" s="62"/>
      <c r="T84" s="55"/>
      <c r="U84" s="55"/>
      <c r="V84" s="63"/>
      <c r="W84" s="69"/>
    </row>
    <row r="85" spans="1:23" s="9" customFormat="1" ht="15.75">
      <c r="A85" s="36">
        <v>80</v>
      </c>
      <c r="B85" s="38" t="s">
        <v>314</v>
      </c>
      <c r="C85" s="80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62"/>
      <c r="R85" s="62"/>
      <c r="S85" s="62"/>
      <c r="T85" s="55"/>
      <c r="U85" s="55"/>
      <c r="V85" s="63"/>
      <c r="W85" s="69"/>
    </row>
    <row r="86" spans="1:23" s="9" customFormat="1" ht="15.75">
      <c r="A86" s="36">
        <v>81</v>
      </c>
      <c r="B86" s="43" t="s">
        <v>272</v>
      </c>
      <c r="C86" s="8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62"/>
      <c r="R86" s="62"/>
      <c r="S86" s="62"/>
      <c r="T86" s="55"/>
      <c r="U86" s="55"/>
      <c r="V86" s="63"/>
      <c r="W86" s="69"/>
    </row>
    <row r="87" spans="1:23" s="9" customFormat="1" ht="15.75">
      <c r="A87" s="36">
        <v>82</v>
      </c>
      <c r="B87" s="43" t="s">
        <v>229</v>
      </c>
      <c r="C87" s="8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62"/>
      <c r="R87" s="62"/>
      <c r="S87" s="62"/>
      <c r="T87" s="55"/>
      <c r="U87" s="55"/>
      <c r="V87" s="63"/>
      <c r="W87" s="69"/>
    </row>
    <row r="88" spans="1:23" s="9" customFormat="1" ht="38.25">
      <c r="A88" s="36">
        <v>83</v>
      </c>
      <c r="B88" s="43" t="s">
        <v>273</v>
      </c>
      <c r="C88" s="85">
        <v>172</v>
      </c>
      <c r="D88" s="55">
        <v>200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62"/>
      <c r="R88" s="62"/>
      <c r="S88" s="62"/>
      <c r="T88" s="55"/>
      <c r="U88" s="55"/>
      <c r="V88" s="63"/>
      <c r="W88" s="69">
        <f>SUM(D88:V88)</f>
        <v>200</v>
      </c>
    </row>
    <row r="89" spans="1:23" s="9" customFormat="1" ht="76.5">
      <c r="A89" s="36">
        <v>84</v>
      </c>
      <c r="B89" s="43" t="s">
        <v>197</v>
      </c>
      <c r="C89" s="85">
        <v>103</v>
      </c>
      <c r="D89" s="55">
        <v>50.1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62"/>
      <c r="R89" s="62"/>
      <c r="S89" s="62"/>
      <c r="T89" s="55"/>
      <c r="U89" s="55"/>
      <c r="V89" s="63"/>
      <c r="W89" s="69">
        <f>SUM(D89:V89)</f>
        <v>50.1</v>
      </c>
    </row>
    <row r="90" spans="1:23" s="9" customFormat="1" ht="15.75">
      <c r="A90" s="36">
        <v>85</v>
      </c>
      <c r="B90" s="38" t="s">
        <v>274</v>
      </c>
      <c r="C90" s="80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62"/>
      <c r="R90" s="62"/>
      <c r="S90" s="62"/>
      <c r="T90" s="55"/>
      <c r="U90" s="55"/>
      <c r="V90" s="63"/>
      <c r="W90" s="69"/>
    </row>
    <row r="91" spans="1:23" s="9" customFormat="1" ht="15.75">
      <c r="A91" s="36">
        <v>86</v>
      </c>
      <c r="B91" s="44" t="s">
        <v>275</v>
      </c>
      <c r="C91" s="13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62"/>
      <c r="R91" s="62"/>
      <c r="S91" s="62"/>
      <c r="T91" s="55"/>
      <c r="U91" s="55"/>
      <c r="V91" s="63"/>
      <c r="W91" s="69"/>
    </row>
    <row r="92" spans="1:23" s="9" customFormat="1" ht="15.75">
      <c r="A92" s="36">
        <v>87</v>
      </c>
      <c r="B92" s="55" t="s">
        <v>366</v>
      </c>
      <c r="C92" s="132">
        <v>758</v>
      </c>
      <c r="D92" s="55">
        <v>110.3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62"/>
      <c r="R92" s="62"/>
      <c r="S92" s="62"/>
      <c r="T92" s="55"/>
      <c r="U92" s="55"/>
      <c r="V92" s="63"/>
      <c r="W92" s="69">
        <f>SUM(D92:V92)</f>
        <v>110.3</v>
      </c>
    </row>
    <row r="93" spans="1:23" s="9" customFormat="1" ht="15.75">
      <c r="A93" s="36">
        <v>88</v>
      </c>
      <c r="B93" s="55" t="s">
        <v>367</v>
      </c>
      <c r="C93" s="132">
        <v>403</v>
      </c>
      <c r="D93" s="55">
        <v>110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62"/>
      <c r="R93" s="62"/>
      <c r="S93" s="62"/>
      <c r="T93" s="55"/>
      <c r="U93" s="55"/>
      <c r="V93" s="63"/>
      <c r="W93" s="69">
        <f>SUM(D93:V93)</f>
        <v>110</v>
      </c>
    </row>
    <row r="94" spans="1:23" s="9" customFormat="1" ht="15.75">
      <c r="A94" s="36">
        <v>89</v>
      </c>
      <c r="B94" s="41" t="s">
        <v>278</v>
      </c>
      <c r="C94" s="131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62"/>
      <c r="R94" s="62"/>
      <c r="S94" s="62"/>
      <c r="T94" s="55"/>
      <c r="U94" s="55"/>
      <c r="V94" s="63"/>
      <c r="W94" s="69"/>
    </row>
    <row r="95" spans="1:23" s="9" customFormat="1" ht="25.5">
      <c r="A95" s="36">
        <v>90</v>
      </c>
      <c r="B95" s="41" t="s">
        <v>279</v>
      </c>
      <c r="C95" s="131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62"/>
      <c r="R95" s="62"/>
      <c r="S95" s="62"/>
      <c r="T95" s="55"/>
      <c r="U95" s="55"/>
      <c r="V95" s="63"/>
      <c r="W95" s="69"/>
    </row>
    <row r="96" spans="1:23" s="9" customFormat="1" ht="15.75">
      <c r="A96" s="36">
        <v>91</v>
      </c>
      <c r="B96" s="38" t="s">
        <v>280</v>
      </c>
      <c r="C96" s="80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62"/>
      <c r="R96" s="62"/>
      <c r="S96" s="62"/>
      <c r="T96" s="55"/>
      <c r="U96" s="55"/>
      <c r="V96" s="63"/>
      <c r="W96" s="69"/>
    </row>
    <row r="97" spans="1:23" s="9" customFormat="1" ht="15.75">
      <c r="A97" s="36">
        <v>92</v>
      </c>
      <c r="B97" s="38" t="s">
        <v>230</v>
      </c>
      <c r="C97" s="80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62"/>
      <c r="R97" s="62"/>
      <c r="S97" s="62"/>
      <c r="T97" s="55"/>
      <c r="U97" s="55"/>
      <c r="V97" s="63"/>
      <c r="W97" s="69"/>
    </row>
    <row r="98" spans="1:23" s="9" customFormat="1" ht="15.75">
      <c r="A98" s="36">
        <v>93</v>
      </c>
      <c r="B98" s="38" t="s">
        <v>231</v>
      </c>
      <c r="C98" s="80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62"/>
      <c r="R98" s="62"/>
      <c r="S98" s="62"/>
      <c r="T98" s="55"/>
      <c r="U98" s="55"/>
      <c r="V98" s="63"/>
      <c r="W98" s="69"/>
    </row>
    <row r="99" spans="1:23" s="9" customFormat="1" ht="15.75">
      <c r="A99" s="36">
        <v>94</v>
      </c>
      <c r="B99" s="41" t="s">
        <v>281</v>
      </c>
      <c r="C99" s="131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62"/>
      <c r="R99" s="62"/>
      <c r="S99" s="62"/>
      <c r="T99" s="55"/>
      <c r="U99" s="55"/>
      <c r="V99" s="63"/>
      <c r="W99" s="69"/>
    </row>
    <row r="100" spans="1:23" s="9" customFormat="1" ht="15.75">
      <c r="A100" s="36">
        <v>95</v>
      </c>
      <c r="B100" s="38" t="s">
        <v>232</v>
      </c>
      <c r="C100" s="80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62"/>
      <c r="R100" s="62"/>
      <c r="S100" s="62"/>
      <c r="T100" s="55"/>
      <c r="U100" s="55"/>
      <c r="V100" s="63"/>
      <c r="W100" s="69"/>
    </row>
    <row r="101" spans="1:23" s="9" customFormat="1" ht="15.75">
      <c r="A101" s="36">
        <v>96</v>
      </c>
      <c r="B101" s="38" t="s">
        <v>282</v>
      </c>
      <c r="C101" s="80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62"/>
      <c r="R101" s="62"/>
      <c r="S101" s="62"/>
      <c r="T101" s="55"/>
      <c r="U101" s="55"/>
      <c r="V101" s="63"/>
      <c r="W101" s="69"/>
    </row>
    <row r="102" spans="1:23" s="9" customFormat="1" ht="15.75">
      <c r="A102" s="36">
        <v>97</v>
      </c>
      <c r="B102" s="38" t="s">
        <v>283</v>
      </c>
      <c r="C102" s="80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62"/>
      <c r="R102" s="62"/>
      <c r="S102" s="62"/>
      <c r="T102" s="55"/>
      <c r="U102" s="55"/>
      <c r="V102" s="63"/>
      <c r="W102" s="69"/>
    </row>
    <row r="103" spans="1:23" s="9" customFormat="1" ht="15.75">
      <c r="A103" s="36">
        <v>98</v>
      </c>
      <c r="B103" s="38" t="s">
        <v>233</v>
      </c>
      <c r="C103" s="80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62"/>
      <c r="R103" s="62"/>
      <c r="S103" s="62"/>
      <c r="T103" s="55"/>
      <c r="U103" s="55"/>
      <c r="V103" s="63"/>
      <c r="W103" s="69"/>
    </row>
    <row r="104" spans="1:23" s="9" customFormat="1" ht="15.75">
      <c r="A104" s="36">
        <v>99</v>
      </c>
      <c r="B104" s="38" t="s">
        <v>284</v>
      </c>
      <c r="C104" s="80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62"/>
      <c r="R104" s="62"/>
      <c r="S104" s="62"/>
      <c r="T104" s="55"/>
      <c r="U104" s="55"/>
      <c r="V104" s="63"/>
      <c r="W104" s="69"/>
    </row>
    <row r="105" spans="1:23" s="9" customFormat="1" ht="15.75">
      <c r="A105" s="36">
        <v>100</v>
      </c>
      <c r="B105" s="38" t="s">
        <v>285</v>
      </c>
      <c r="C105" s="80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62"/>
      <c r="R105" s="62"/>
      <c r="S105" s="62"/>
      <c r="T105" s="55"/>
      <c r="U105" s="55"/>
      <c r="V105" s="63"/>
      <c r="W105" s="69"/>
    </row>
    <row r="106" spans="1:23" s="9" customFormat="1" ht="15.75">
      <c r="A106" s="36">
        <v>101</v>
      </c>
      <c r="B106" s="38" t="s">
        <v>234</v>
      </c>
      <c r="C106" s="80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62"/>
      <c r="R106" s="62"/>
      <c r="S106" s="62"/>
      <c r="T106" s="55"/>
      <c r="U106" s="55"/>
      <c r="V106" s="63"/>
      <c r="W106" s="69"/>
    </row>
    <row r="107" spans="1:23" s="9" customFormat="1" ht="15.75">
      <c r="A107" s="36">
        <v>102</v>
      </c>
      <c r="B107" s="38" t="s">
        <v>286</v>
      </c>
      <c r="C107" s="80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62"/>
      <c r="R107" s="62"/>
      <c r="S107" s="62"/>
      <c r="T107" s="55"/>
      <c r="U107" s="55"/>
      <c r="V107" s="63"/>
      <c r="W107" s="69"/>
    </row>
    <row r="108" spans="1:23" s="9" customFormat="1" ht="15.75">
      <c r="A108" s="36">
        <v>103</v>
      </c>
      <c r="B108" s="55" t="s">
        <v>382</v>
      </c>
      <c r="C108" s="132">
        <v>146</v>
      </c>
      <c r="D108" s="55">
        <v>210.3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62"/>
      <c r="R108" s="62"/>
      <c r="S108" s="62"/>
      <c r="T108" s="55"/>
      <c r="U108" s="55"/>
      <c r="V108" s="63"/>
      <c r="W108" s="69">
        <f>SUM(D108:V108)</f>
        <v>210.3</v>
      </c>
    </row>
    <row r="109" spans="1:23" s="9" customFormat="1" ht="15.75">
      <c r="A109" s="36">
        <v>104</v>
      </c>
      <c r="B109" s="55" t="s">
        <v>383</v>
      </c>
      <c r="C109" s="132">
        <v>956</v>
      </c>
      <c r="D109" s="55">
        <v>1654.9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62"/>
      <c r="R109" s="62"/>
      <c r="S109" s="62"/>
      <c r="T109" s="55"/>
      <c r="U109" s="55"/>
      <c r="V109" s="63"/>
      <c r="W109" s="69">
        <f>SUM(D109:V109)</f>
        <v>1654.9</v>
      </c>
    </row>
    <row r="110" spans="1:23" s="9" customFormat="1" ht="15.75">
      <c r="A110" s="36">
        <v>105</v>
      </c>
      <c r="B110" s="38" t="s">
        <v>289</v>
      </c>
      <c r="C110" s="80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62"/>
      <c r="R110" s="62"/>
      <c r="S110" s="62"/>
      <c r="T110" s="55"/>
      <c r="U110" s="55"/>
      <c r="V110" s="63"/>
      <c r="W110" s="69"/>
    </row>
    <row r="111" spans="1:23" s="9" customFormat="1" ht="18" customHeight="1">
      <c r="A111" s="36">
        <v>106</v>
      </c>
      <c r="B111" s="38" t="s">
        <v>290</v>
      </c>
      <c r="C111" s="80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62"/>
      <c r="R111" s="62"/>
      <c r="S111" s="62"/>
      <c r="T111" s="55"/>
      <c r="U111" s="55"/>
      <c r="V111" s="63"/>
      <c r="W111" s="69"/>
    </row>
    <row r="112" spans="1:23" s="9" customFormat="1" ht="25.5">
      <c r="A112" s="36">
        <v>107</v>
      </c>
      <c r="B112" s="45" t="s">
        <v>291</v>
      </c>
      <c r="C112" s="136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62"/>
      <c r="R112" s="62"/>
      <c r="S112" s="62"/>
      <c r="T112" s="55"/>
      <c r="U112" s="55"/>
      <c r="V112" s="63"/>
      <c r="W112" s="69"/>
    </row>
    <row r="113" spans="1:23" s="9" customFormat="1" ht="15.75">
      <c r="A113" s="36">
        <v>108</v>
      </c>
      <c r="B113" s="46" t="s">
        <v>235</v>
      </c>
      <c r="C113" s="136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62"/>
      <c r="R113" s="62"/>
      <c r="S113" s="62"/>
      <c r="T113" s="55"/>
      <c r="U113" s="55"/>
      <c r="V113" s="63"/>
      <c r="W113" s="69"/>
    </row>
    <row r="114" spans="1:23" s="9" customFormat="1" ht="25.5">
      <c r="A114" s="36">
        <v>109</v>
      </c>
      <c r="B114" s="46" t="s">
        <v>292</v>
      </c>
      <c r="C114" s="136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62"/>
      <c r="R114" s="62"/>
      <c r="S114" s="62"/>
      <c r="T114" s="55"/>
      <c r="U114" s="55"/>
      <c r="V114" s="63"/>
      <c r="W114" s="69"/>
    </row>
    <row r="115" spans="1:23" s="9" customFormat="1" ht="15.75">
      <c r="A115" s="36">
        <v>110</v>
      </c>
      <c r="B115" s="46" t="s">
        <v>236</v>
      </c>
      <c r="C115" s="136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62"/>
      <c r="R115" s="62"/>
      <c r="S115" s="62"/>
      <c r="T115" s="55"/>
      <c r="U115" s="55"/>
      <c r="V115" s="63"/>
      <c r="W115" s="69"/>
    </row>
    <row r="116" spans="1:23" s="9" customFormat="1" ht="25.5">
      <c r="A116" s="36">
        <v>111</v>
      </c>
      <c r="B116" s="46" t="s">
        <v>293</v>
      </c>
      <c r="C116" s="136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62"/>
      <c r="R116" s="62"/>
      <c r="S116" s="62"/>
      <c r="T116" s="55"/>
      <c r="U116" s="55"/>
      <c r="V116" s="63"/>
      <c r="W116" s="69"/>
    </row>
    <row r="117" spans="1:23" s="9" customFormat="1" ht="15.75">
      <c r="A117" s="36">
        <v>112</v>
      </c>
      <c r="B117" s="55" t="s">
        <v>391</v>
      </c>
      <c r="C117" s="132">
        <v>850</v>
      </c>
      <c r="D117" s="68">
        <v>50</v>
      </c>
      <c r="E117" s="68">
        <v>30.1</v>
      </c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62"/>
      <c r="R117" s="62"/>
      <c r="S117" s="62"/>
      <c r="T117" s="55"/>
      <c r="U117" s="55"/>
      <c r="V117" s="63"/>
      <c r="W117" s="69">
        <f>SUM(D117:V117)</f>
        <v>80.1</v>
      </c>
    </row>
    <row r="118" spans="1:23" s="9" customFormat="1" ht="15.75">
      <c r="A118" s="36">
        <v>113</v>
      </c>
      <c r="B118" s="46" t="s">
        <v>294</v>
      </c>
      <c r="C118" s="136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62"/>
      <c r="R118" s="62"/>
      <c r="S118" s="62"/>
      <c r="T118" s="55"/>
      <c r="U118" s="55"/>
      <c r="V118" s="63"/>
      <c r="W118" s="69"/>
    </row>
    <row r="119" spans="1:23" s="9" customFormat="1" ht="15.75">
      <c r="A119" s="36">
        <v>114</v>
      </c>
      <c r="B119" s="55" t="s">
        <v>412</v>
      </c>
      <c r="C119" s="132">
        <v>174</v>
      </c>
      <c r="D119" s="68">
        <v>200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62"/>
      <c r="R119" s="62"/>
      <c r="S119" s="62"/>
      <c r="T119" s="55"/>
      <c r="U119" s="55"/>
      <c r="V119" s="63"/>
      <c r="W119" s="69">
        <f>SUM(D119:V119)</f>
        <v>200</v>
      </c>
    </row>
    <row r="120" spans="1:23" s="9" customFormat="1" ht="38.25">
      <c r="A120" s="36">
        <v>115</v>
      </c>
      <c r="B120" s="46" t="s">
        <v>295</v>
      </c>
      <c r="C120" s="136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62"/>
      <c r="R120" s="62"/>
      <c r="S120" s="62"/>
      <c r="T120" s="55"/>
      <c r="U120" s="55"/>
      <c r="V120" s="63"/>
      <c r="W120" s="69"/>
    </row>
    <row r="121" spans="1:23" s="9" customFormat="1" ht="15.75">
      <c r="A121" s="36">
        <v>116</v>
      </c>
      <c r="B121" s="46" t="s">
        <v>238</v>
      </c>
      <c r="C121" s="136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62"/>
      <c r="R121" s="62"/>
      <c r="S121" s="62"/>
      <c r="T121" s="55"/>
      <c r="U121" s="55"/>
      <c r="V121" s="63"/>
      <c r="W121" s="69"/>
    </row>
    <row r="122" spans="1:23" s="9" customFormat="1" ht="15.75">
      <c r="A122" s="36">
        <v>117</v>
      </c>
      <c r="B122" s="46" t="s">
        <v>239</v>
      </c>
      <c r="C122" s="136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62"/>
      <c r="R122" s="62"/>
      <c r="S122" s="62"/>
      <c r="T122" s="55"/>
      <c r="U122" s="55"/>
      <c r="V122" s="63"/>
      <c r="W122" s="69"/>
    </row>
    <row r="123" spans="1:23" s="9" customFormat="1" ht="15.75">
      <c r="A123" s="36">
        <v>118</v>
      </c>
      <c r="B123" s="46" t="s">
        <v>240</v>
      </c>
      <c r="C123" s="136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62"/>
      <c r="R123" s="62"/>
      <c r="S123" s="62"/>
      <c r="T123" s="55"/>
      <c r="U123" s="55"/>
      <c r="V123" s="63"/>
      <c r="W123" s="69"/>
    </row>
    <row r="124" spans="1:23" s="9" customFormat="1" ht="15.75">
      <c r="A124" s="36">
        <v>119</v>
      </c>
      <c r="B124" s="46" t="s">
        <v>241</v>
      </c>
      <c r="C124" s="136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62"/>
      <c r="R124" s="62"/>
      <c r="S124" s="62"/>
      <c r="T124" s="55"/>
      <c r="U124" s="55"/>
      <c r="V124" s="63"/>
      <c r="W124" s="69"/>
    </row>
    <row r="125" spans="1:23" s="9" customFormat="1" ht="15.75">
      <c r="A125" s="36">
        <v>120</v>
      </c>
      <c r="B125" s="55" t="s">
        <v>413</v>
      </c>
      <c r="C125" s="132">
        <v>534</v>
      </c>
      <c r="D125" s="68">
        <v>199.9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62"/>
      <c r="R125" s="62"/>
      <c r="S125" s="62"/>
      <c r="T125" s="55"/>
      <c r="U125" s="55"/>
      <c r="V125" s="63"/>
      <c r="W125" s="69">
        <f>SUM(D125:V125)</f>
        <v>199.9</v>
      </c>
    </row>
    <row r="126" spans="1:23" s="9" customFormat="1" ht="15.75">
      <c r="A126" s="36">
        <v>121</v>
      </c>
      <c r="B126" s="38" t="s">
        <v>306</v>
      </c>
      <c r="C126" s="80">
        <v>632</v>
      </c>
      <c r="D126" s="76">
        <v>25</v>
      </c>
      <c r="E126" s="55"/>
      <c r="F126" s="55"/>
      <c r="G126" s="55"/>
      <c r="H126" s="55"/>
      <c r="I126" s="76"/>
      <c r="J126" s="55"/>
      <c r="K126" s="55"/>
      <c r="L126" s="55"/>
      <c r="M126" s="76"/>
      <c r="N126" s="73"/>
      <c r="O126" s="55"/>
      <c r="P126" s="55"/>
      <c r="Q126" s="62"/>
      <c r="R126" s="62"/>
      <c r="S126" s="62"/>
      <c r="T126" s="55"/>
      <c r="U126" s="55"/>
      <c r="V126" s="63"/>
      <c r="W126" s="69">
        <f>SUM(D126:V126)</f>
        <v>25</v>
      </c>
    </row>
    <row r="127" spans="1:23" s="9" customFormat="1" ht="15.75">
      <c r="A127" s="36">
        <v>122</v>
      </c>
      <c r="B127" s="38" t="s">
        <v>296</v>
      </c>
      <c r="C127" s="80"/>
      <c r="D127" s="76"/>
      <c r="E127" s="55"/>
      <c r="F127" s="55"/>
      <c r="G127" s="55"/>
      <c r="H127" s="55"/>
      <c r="I127" s="76"/>
      <c r="J127" s="55"/>
      <c r="K127" s="55"/>
      <c r="L127" s="55"/>
      <c r="M127" s="76"/>
      <c r="N127" s="73"/>
      <c r="O127" s="55"/>
      <c r="P127" s="55"/>
      <c r="Q127" s="62"/>
      <c r="R127" s="62"/>
      <c r="S127" s="62"/>
      <c r="T127" s="55"/>
      <c r="U127" s="55"/>
      <c r="V127" s="63"/>
      <c r="W127" s="69"/>
    </row>
    <row r="128" spans="1:23" s="9" customFormat="1" ht="15.75">
      <c r="A128" s="36">
        <v>123</v>
      </c>
      <c r="B128" s="38" t="s">
        <v>307</v>
      </c>
      <c r="C128" s="80">
        <v>730</v>
      </c>
      <c r="D128" s="76"/>
      <c r="E128" s="55">
        <v>30.1</v>
      </c>
      <c r="F128" s="55"/>
      <c r="G128" s="55"/>
      <c r="H128" s="55"/>
      <c r="I128" s="76"/>
      <c r="J128" s="55"/>
      <c r="K128" s="55"/>
      <c r="L128" s="55"/>
      <c r="M128" s="76"/>
      <c r="N128" s="73"/>
      <c r="O128" s="55"/>
      <c r="P128" s="55"/>
      <c r="Q128" s="62"/>
      <c r="R128" s="62"/>
      <c r="S128" s="62"/>
      <c r="T128" s="55"/>
      <c r="U128" s="55"/>
      <c r="V128" s="63"/>
      <c r="W128" s="69">
        <f>SUM(D128:V128)</f>
        <v>30.1</v>
      </c>
    </row>
    <row r="129" spans="1:23" s="9" customFormat="1" ht="15.75">
      <c r="A129" s="36">
        <v>124</v>
      </c>
      <c r="B129" s="38" t="s">
        <v>242</v>
      </c>
      <c r="C129" s="80"/>
      <c r="D129" s="76"/>
      <c r="E129" s="55"/>
      <c r="F129" s="55"/>
      <c r="G129" s="55"/>
      <c r="H129" s="55"/>
      <c r="I129" s="76"/>
      <c r="J129" s="55"/>
      <c r="K129" s="55"/>
      <c r="L129" s="55"/>
      <c r="M129" s="76"/>
      <c r="N129" s="73"/>
      <c r="O129" s="55"/>
      <c r="P129" s="55"/>
      <c r="Q129" s="62"/>
      <c r="R129" s="62"/>
      <c r="S129" s="62"/>
      <c r="T129" s="55"/>
      <c r="U129" s="55"/>
      <c r="V129" s="63"/>
      <c r="W129" s="69"/>
    </row>
    <row r="130" spans="1:23" s="9" customFormat="1" ht="15.75">
      <c r="A130" s="36">
        <v>125</v>
      </c>
      <c r="B130" s="38" t="s">
        <v>308</v>
      </c>
      <c r="C130" s="80">
        <v>667</v>
      </c>
      <c r="D130" s="76">
        <v>25</v>
      </c>
      <c r="E130" s="55">
        <v>30.1</v>
      </c>
      <c r="F130" s="55"/>
      <c r="G130" s="55"/>
      <c r="H130" s="55"/>
      <c r="I130" s="76"/>
      <c r="J130" s="55"/>
      <c r="K130" s="55"/>
      <c r="L130" s="55"/>
      <c r="M130" s="76"/>
      <c r="N130" s="73"/>
      <c r="O130" s="55"/>
      <c r="P130" s="55"/>
      <c r="Q130" s="62"/>
      <c r="R130" s="62"/>
      <c r="S130" s="62"/>
      <c r="T130" s="55"/>
      <c r="U130" s="55"/>
      <c r="V130" s="63"/>
      <c r="W130" s="69">
        <f>SUM(D130:V130)</f>
        <v>55.1</v>
      </c>
    </row>
    <row r="131" spans="1:23" s="9" customFormat="1" ht="15.75">
      <c r="A131" s="36">
        <v>126</v>
      </c>
      <c r="B131" s="38" t="s">
        <v>243</v>
      </c>
      <c r="C131" s="80"/>
      <c r="D131" s="76"/>
      <c r="E131" s="55"/>
      <c r="F131" s="55"/>
      <c r="G131" s="55"/>
      <c r="H131" s="55"/>
      <c r="I131" s="76"/>
      <c r="J131" s="55"/>
      <c r="K131" s="55"/>
      <c r="L131" s="55"/>
      <c r="M131" s="76"/>
      <c r="N131" s="73"/>
      <c r="O131" s="55"/>
      <c r="P131" s="55"/>
      <c r="Q131" s="62"/>
      <c r="R131" s="62"/>
      <c r="S131" s="62"/>
      <c r="T131" s="55"/>
      <c r="U131" s="55"/>
      <c r="V131" s="63"/>
      <c r="W131" s="69"/>
    </row>
    <row r="132" spans="1:23" s="9" customFormat="1" ht="15.75">
      <c r="A132" s="36">
        <v>127</v>
      </c>
      <c r="B132" s="38" t="s">
        <v>298</v>
      </c>
      <c r="C132" s="80"/>
      <c r="D132" s="76"/>
      <c r="E132" s="55"/>
      <c r="F132" s="55"/>
      <c r="G132" s="55"/>
      <c r="H132" s="55"/>
      <c r="I132" s="76"/>
      <c r="J132" s="55"/>
      <c r="K132" s="55"/>
      <c r="L132" s="55"/>
      <c r="M132" s="76"/>
      <c r="N132" s="73"/>
      <c r="O132" s="55"/>
      <c r="P132" s="55"/>
      <c r="Q132" s="62"/>
      <c r="R132" s="62"/>
      <c r="S132" s="62"/>
      <c r="T132" s="55"/>
      <c r="U132" s="55"/>
      <c r="V132" s="63"/>
      <c r="W132" s="69"/>
    </row>
    <row r="133" spans="1:23" s="9" customFormat="1" ht="15.75">
      <c r="A133" s="36">
        <v>128</v>
      </c>
      <c r="B133" s="38" t="s">
        <v>244</v>
      </c>
      <c r="C133" s="80"/>
      <c r="D133" s="76"/>
      <c r="E133" s="55"/>
      <c r="F133" s="55"/>
      <c r="G133" s="55"/>
      <c r="H133" s="55"/>
      <c r="I133" s="76"/>
      <c r="J133" s="55"/>
      <c r="K133" s="55"/>
      <c r="L133" s="55"/>
      <c r="M133" s="76"/>
      <c r="N133" s="73"/>
      <c r="O133" s="55"/>
      <c r="P133" s="55"/>
      <c r="Q133" s="62"/>
      <c r="R133" s="62"/>
      <c r="S133" s="62"/>
      <c r="T133" s="55"/>
      <c r="U133" s="55"/>
      <c r="V133" s="63"/>
      <c r="W133" s="69"/>
    </row>
    <row r="134" spans="1:23" s="9" customFormat="1" ht="15.75">
      <c r="A134" s="36">
        <v>129</v>
      </c>
      <c r="B134" s="47" t="s">
        <v>245</v>
      </c>
      <c r="C134" s="80"/>
      <c r="D134" s="76"/>
      <c r="E134" s="55"/>
      <c r="F134" s="55"/>
      <c r="G134" s="55"/>
      <c r="H134" s="55"/>
      <c r="I134" s="76"/>
      <c r="J134" s="55"/>
      <c r="K134" s="55"/>
      <c r="L134" s="55"/>
      <c r="M134" s="76"/>
      <c r="N134" s="73"/>
      <c r="O134" s="55"/>
      <c r="P134" s="55"/>
      <c r="Q134" s="62"/>
      <c r="R134" s="62"/>
      <c r="S134" s="62"/>
      <c r="T134" s="55"/>
      <c r="U134" s="55"/>
      <c r="V134" s="63"/>
      <c r="W134" s="69"/>
    </row>
    <row r="135" spans="1:23" s="9" customFormat="1" ht="15.75">
      <c r="A135" s="36">
        <v>130</v>
      </c>
      <c r="B135" s="38" t="s">
        <v>297</v>
      </c>
      <c r="C135" s="80"/>
      <c r="D135" s="76"/>
      <c r="E135" s="55"/>
      <c r="F135" s="55"/>
      <c r="G135" s="55"/>
      <c r="H135" s="55"/>
      <c r="I135" s="76"/>
      <c r="J135" s="55"/>
      <c r="K135" s="55"/>
      <c r="L135" s="55"/>
      <c r="M135" s="76"/>
      <c r="N135" s="73"/>
      <c r="O135" s="55"/>
      <c r="P135" s="55"/>
      <c r="Q135" s="62"/>
      <c r="R135" s="62"/>
      <c r="S135" s="62"/>
      <c r="T135" s="55"/>
      <c r="U135" s="55"/>
      <c r="V135" s="63"/>
      <c r="W135" s="69"/>
    </row>
    <row r="136" spans="1:23" s="9" customFormat="1" ht="15.75">
      <c r="A136" s="36">
        <v>131</v>
      </c>
      <c r="B136" s="38" t="s">
        <v>304</v>
      </c>
      <c r="C136" s="80"/>
      <c r="D136" s="76"/>
      <c r="E136" s="55"/>
      <c r="F136" s="55"/>
      <c r="G136" s="55"/>
      <c r="H136" s="55"/>
      <c r="I136" s="76"/>
      <c r="J136" s="55"/>
      <c r="K136" s="55"/>
      <c r="L136" s="55"/>
      <c r="M136" s="76"/>
      <c r="N136" s="73"/>
      <c r="O136" s="55"/>
      <c r="P136" s="55"/>
      <c r="Q136" s="62"/>
      <c r="R136" s="62"/>
      <c r="S136" s="62"/>
      <c r="T136" s="55"/>
      <c r="U136" s="55"/>
      <c r="V136" s="63"/>
      <c r="W136" s="69"/>
    </row>
    <row r="137" spans="1:23" s="9" customFormat="1" ht="15.75">
      <c r="A137" s="36">
        <v>132</v>
      </c>
      <c r="B137" s="38" t="s">
        <v>246</v>
      </c>
      <c r="C137" s="80">
        <v>1499</v>
      </c>
      <c r="D137" s="76"/>
      <c r="E137" s="55">
        <v>30.1</v>
      </c>
      <c r="F137" s="55"/>
      <c r="G137" s="55"/>
      <c r="H137" s="55"/>
      <c r="I137" s="76"/>
      <c r="J137" s="55"/>
      <c r="K137" s="55"/>
      <c r="L137" s="55"/>
      <c r="M137" s="76">
        <v>3620</v>
      </c>
      <c r="N137" s="73"/>
      <c r="O137" s="55"/>
      <c r="P137" s="55"/>
      <c r="Q137" s="55"/>
      <c r="R137" s="55"/>
      <c r="S137" s="55"/>
      <c r="T137" s="55"/>
      <c r="U137" s="55"/>
      <c r="V137" s="63"/>
      <c r="W137" s="69">
        <f>SUM(D137:V137)</f>
        <v>3650.1</v>
      </c>
    </row>
    <row r="138" spans="1:23" s="9" customFormat="1" ht="15.75">
      <c r="A138" s="36">
        <v>133</v>
      </c>
      <c r="B138" s="38" t="s">
        <v>305</v>
      </c>
      <c r="C138" s="80"/>
      <c r="D138" s="76"/>
      <c r="E138" s="55"/>
      <c r="F138" s="55"/>
      <c r="G138" s="55"/>
      <c r="H138" s="55"/>
      <c r="I138" s="76"/>
      <c r="J138" s="55"/>
      <c r="K138" s="55"/>
      <c r="L138" s="55"/>
      <c r="M138" s="76"/>
      <c r="N138" s="73"/>
      <c r="O138" s="55"/>
      <c r="P138" s="55"/>
      <c r="Q138" s="55"/>
      <c r="R138" s="55"/>
      <c r="S138" s="55"/>
      <c r="T138" s="55"/>
      <c r="U138" s="55"/>
      <c r="V138" s="63"/>
      <c r="W138" s="69"/>
    </row>
    <row r="139" spans="1:23" s="9" customFormat="1" ht="15.75">
      <c r="A139" s="36">
        <v>134</v>
      </c>
      <c r="B139" s="38" t="s">
        <v>302</v>
      </c>
      <c r="C139" s="80"/>
      <c r="D139" s="76"/>
      <c r="E139" s="55"/>
      <c r="F139" s="55"/>
      <c r="G139" s="55"/>
      <c r="H139" s="55"/>
      <c r="I139" s="76"/>
      <c r="J139" s="55"/>
      <c r="K139" s="55"/>
      <c r="L139" s="55"/>
      <c r="M139" s="76"/>
      <c r="N139" s="73"/>
      <c r="O139" s="55"/>
      <c r="P139" s="55"/>
      <c r="Q139" s="55"/>
      <c r="R139" s="55"/>
      <c r="S139" s="55"/>
      <c r="T139" s="55"/>
      <c r="U139" s="55"/>
      <c r="V139" s="63"/>
      <c r="W139" s="69"/>
    </row>
    <row r="140" spans="1:23" s="9" customFormat="1" ht="15.75">
      <c r="A140" s="36">
        <v>135</v>
      </c>
      <c r="B140" s="38" t="s">
        <v>303</v>
      </c>
      <c r="C140" s="80"/>
      <c r="D140" s="76"/>
      <c r="E140" s="55"/>
      <c r="F140" s="55"/>
      <c r="G140" s="55"/>
      <c r="H140" s="55"/>
      <c r="I140" s="76"/>
      <c r="J140" s="55"/>
      <c r="K140" s="55"/>
      <c r="L140" s="55"/>
      <c r="M140" s="76"/>
      <c r="N140" s="73"/>
      <c r="O140" s="55"/>
      <c r="P140" s="55"/>
      <c r="Q140" s="55"/>
      <c r="R140" s="55"/>
      <c r="S140" s="55"/>
      <c r="T140" s="55"/>
      <c r="U140" s="55"/>
      <c r="V140" s="63"/>
      <c r="W140" s="69"/>
    </row>
    <row r="141" spans="1:23" s="9" customFormat="1" ht="15.75">
      <c r="A141" s="36">
        <v>136</v>
      </c>
      <c r="B141" s="38" t="s">
        <v>299</v>
      </c>
      <c r="C141" s="80"/>
      <c r="D141" s="76"/>
      <c r="E141" s="55"/>
      <c r="F141" s="55"/>
      <c r="G141" s="55"/>
      <c r="H141" s="55"/>
      <c r="I141" s="76"/>
      <c r="J141" s="55"/>
      <c r="K141" s="55"/>
      <c r="L141" s="55"/>
      <c r="M141" s="76"/>
      <c r="N141" s="73"/>
      <c r="O141" s="55"/>
      <c r="P141" s="55"/>
      <c r="Q141" s="55"/>
      <c r="R141" s="55"/>
      <c r="S141" s="55"/>
      <c r="T141" s="55"/>
      <c r="U141" s="55"/>
      <c r="V141" s="63"/>
      <c r="W141" s="69"/>
    </row>
    <row r="142" spans="1:23" s="9" customFormat="1" ht="15.75">
      <c r="A142" s="36">
        <v>137</v>
      </c>
      <c r="B142" s="38" t="s">
        <v>300</v>
      </c>
      <c r="C142" s="80"/>
      <c r="D142" s="76"/>
      <c r="E142" s="55"/>
      <c r="F142" s="55"/>
      <c r="G142" s="55"/>
      <c r="H142" s="55"/>
      <c r="I142" s="76"/>
      <c r="J142" s="55"/>
      <c r="K142" s="55"/>
      <c r="L142" s="55"/>
      <c r="M142" s="76"/>
      <c r="N142" s="73"/>
      <c r="O142" s="55"/>
      <c r="P142" s="55"/>
      <c r="Q142" s="55"/>
      <c r="R142" s="55"/>
      <c r="S142" s="55"/>
      <c r="T142" s="55"/>
      <c r="U142" s="55"/>
      <c r="V142" s="63"/>
      <c r="W142" s="69"/>
    </row>
    <row r="143" spans="1:23" s="9" customFormat="1" ht="38.25">
      <c r="A143" s="36">
        <v>138</v>
      </c>
      <c r="B143" s="48" t="s">
        <v>301</v>
      </c>
      <c r="C143" s="137">
        <v>126</v>
      </c>
      <c r="D143" s="76">
        <v>210.3</v>
      </c>
      <c r="E143" s="55"/>
      <c r="F143" s="55"/>
      <c r="G143" s="55"/>
      <c r="H143" s="55"/>
      <c r="I143" s="76"/>
      <c r="J143" s="55"/>
      <c r="K143" s="55"/>
      <c r="L143" s="55"/>
      <c r="M143" s="76"/>
      <c r="N143" s="73"/>
      <c r="O143" s="55"/>
      <c r="P143" s="55"/>
      <c r="Q143" s="55"/>
      <c r="R143" s="55"/>
      <c r="S143" s="55"/>
      <c r="T143" s="55"/>
      <c r="U143" s="55"/>
      <c r="V143" s="63"/>
      <c r="W143" s="69">
        <f>SUM(D143:V143)</f>
        <v>210.3</v>
      </c>
    </row>
    <row r="144" spans="1:23" ht="15.75">
      <c r="A144" s="183" t="s">
        <v>23</v>
      </c>
      <c r="B144" s="184"/>
      <c r="C144" s="138">
        <f aca="true" t="shared" si="0" ref="C144:V144">SUM(C6:C143)</f>
        <v>16061</v>
      </c>
      <c r="D144" s="5">
        <f t="shared" si="0"/>
        <v>6226.700000000001</v>
      </c>
      <c r="E144" s="5">
        <f t="shared" si="0"/>
        <v>210.7</v>
      </c>
      <c r="F144" s="5">
        <f t="shared" si="0"/>
        <v>0</v>
      </c>
      <c r="G144" s="5">
        <f t="shared" si="0"/>
        <v>0</v>
      </c>
      <c r="H144" s="5">
        <f t="shared" si="0"/>
        <v>0</v>
      </c>
      <c r="I144" s="5">
        <f t="shared" si="0"/>
        <v>0</v>
      </c>
      <c r="J144" s="5">
        <f t="shared" si="0"/>
        <v>0</v>
      </c>
      <c r="K144" s="5">
        <f t="shared" si="0"/>
        <v>0</v>
      </c>
      <c r="L144" s="5">
        <f t="shared" si="0"/>
        <v>0</v>
      </c>
      <c r="M144" s="5">
        <f t="shared" si="0"/>
        <v>3620</v>
      </c>
      <c r="N144" s="5">
        <f t="shared" si="0"/>
        <v>0</v>
      </c>
      <c r="O144" s="5">
        <f t="shared" si="0"/>
        <v>0</v>
      </c>
      <c r="P144" s="5">
        <f t="shared" si="0"/>
        <v>0</v>
      </c>
      <c r="Q144" s="5">
        <f t="shared" si="0"/>
        <v>0</v>
      </c>
      <c r="R144" s="5">
        <f t="shared" si="0"/>
        <v>0</v>
      </c>
      <c r="S144" s="5">
        <f t="shared" si="0"/>
        <v>0</v>
      </c>
      <c r="T144" s="5">
        <f t="shared" si="0"/>
        <v>0</v>
      </c>
      <c r="U144" s="5">
        <f t="shared" si="0"/>
        <v>0</v>
      </c>
      <c r="V144" s="5">
        <f t="shared" si="0"/>
        <v>0</v>
      </c>
      <c r="W144" s="4">
        <f>SUM(D144:V144)</f>
        <v>10057.400000000001</v>
      </c>
    </row>
    <row r="145" spans="1:24" ht="15.75">
      <c r="A145" s="161" t="s">
        <v>25</v>
      </c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X145" s="140"/>
    </row>
    <row r="146" spans="4:24" ht="15.75">
      <c r="D146" s="139"/>
      <c r="X146" s="140"/>
    </row>
    <row r="147" spans="1:24" ht="21.75" customHeight="1">
      <c r="A147" s="162"/>
      <c r="B147" s="162"/>
      <c r="C147" s="162"/>
      <c r="D147" s="162"/>
      <c r="E147" s="162"/>
      <c r="F147" s="162"/>
      <c r="G147" s="162"/>
      <c r="H147" s="162"/>
      <c r="I147" s="162"/>
      <c r="X147" s="140"/>
    </row>
    <row r="148" spans="1:4" ht="15.75">
      <c r="A148" s="163" t="s">
        <v>310</v>
      </c>
      <c r="B148" s="163"/>
      <c r="C148" s="77"/>
      <c r="D148" s="139"/>
    </row>
    <row r="149" spans="1:4" ht="15.75">
      <c r="A149" s="3" t="s">
        <v>311</v>
      </c>
      <c r="D149" s="139"/>
    </row>
    <row r="151" ht="15.75">
      <c r="M151" s="3">
        <v>1</v>
      </c>
    </row>
    <row r="152" spans="4:5" ht="15.75">
      <c r="D152" s="3">
        <v>17</v>
      </c>
      <c r="E152" s="3">
        <v>7</v>
      </c>
    </row>
  </sheetData>
  <sheetProtection/>
  <autoFilter ref="A5:W149"/>
  <mergeCells count="20">
    <mergeCell ref="A145:K145"/>
    <mergeCell ref="A147:I147"/>
    <mergeCell ref="A148:B148"/>
    <mergeCell ref="W4:W5"/>
    <mergeCell ref="A144:B144"/>
    <mergeCell ref="Q4:S4"/>
    <mergeCell ref="T4:T5"/>
    <mergeCell ref="U4:U5"/>
    <mergeCell ref="V4:V5"/>
    <mergeCell ref="L4:L5"/>
    <mergeCell ref="M4:M5"/>
    <mergeCell ref="N4:O4"/>
    <mergeCell ref="P4:P5"/>
    <mergeCell ref="A1:K1"/>
    <mergeCell ref="A2:B2"/>
    <mergeCell ref="A3:B3"/>
    <mergeCell ref="A4:A5"/>
    <mergeCell ref="B4:B5"/>
    <mergeCell ref="D4:K4"/>
    <mergeCell ref="C4:C5"/>
  </mergeCells>
  <printOptions/>
  <pageMargins left="0.29" right="0.23" top="0.28" bottom="0.26" header="0.5118110236220472" footer="0.511811023622047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zoomScale="75" zoomScaleNormal="75" zoomScalePageLayoutView="0" workbookViewId="0" topLeftCell="A1">
      <pane xSplit="8" ySplit="7" topLeftCell="O125" activePane="bottomRight" state="frozen"/>
      <selection pane="topLeft" activeCell="A1" sqref="A1"/>
      <selection pane="topRight" activeCell="H1" sqref="H1"/>
      <selection pane="bottomLeft" activeCell="A8" sqref="A8"/>
      <selection pane="bottomRight" activeCell="K151" sqref="K151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5.28125" style="3" customWidth="1"/>
    <col min="4" max="4" width="11.00390625" style="3" customWidth="1"/>
    <col min="5" max="5" width="9.421875" style="3" customWidth="1"/>
    <col min="6" max="6" width="11.28125" style="3" customWidth="1"/>
    <col min="7" max="7" width="10.8515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2.00390625" style="3" customWidth="1"/>
    <col min="13" max="13" width="12.57421875" style="3" customWidth="1"/>
    <col min="14" max="14" width="20.57421875" style="52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7.8515625" style="3" customWidth="1"/>
    <col min="21" max="21" width="17.7109375" style="3" customWidth="1"/>
    <col min="22" max="22" width="16.140625" style="3" customWidth="1"/>
    <col min="23" max="23" width="13.57421875" style="52" customWidth="1"/>
    <col min="24" max="16384" width="9.140625" style="3" customWidth="1"/>
  </cols>
  <sheetData>
    <row r="1" spans="1:22" ht="51.75" customHeight="1">
      <c r="A1" s="164" t="s">
        <v>309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2"/>
      <c r="M1" s="2"/>
      <c r="N1" s="50"/>
      <c r="O1" s="2"/>
      <c r="V1" s="7"/>
    </row>
    <row r="2" spans="1:15" ht="21" customHeight="1">
      <c r="A2" s="159" t="s">
        <v>321</v>
      </c>
      <c r="B2" s="159"/>
      <c r="C2" s="78"/>
      <c r="D2" s="6"/>
      <c r="E2" s="6"/>
      <c r="F2" s="6"/>
      <c r="G2" s="6"/>
      <c r="H2" s="6"/>
      <c r="I2" s="6"/>
      <c r="J2" s="6"/>
      <c r="K2" s="6"/>
      <c r="L2" s="2"/>
      <c r="M2" s="2"/>
      <c r="N2" s="50"/>
      <c r="O2" s="2"/>
    </row>
    <row r="3" spans="1:3" ht="17.25" customHeight="1">
      <c r="A3" s="166" t="s">
        <v>26</v>
      </c>
      <c r="B3" s="166"/>
      <c r="C3" s="79"/>
    </row>
    <row r="4" spans="1:23" ht="62.25" customHeight="1">
      <c r="A4" s="170" t="s">
        <v>0</v>
      </c>
      <c r="B4" s="170" t="s">
        <v>24</v>
      </c>
      <c r="C4" s="170" t="s">
        <v>409</v>
      </c>
      <c r="D4" s="169" t="s">
        <v>1</v>
      </c>
      <c r="E4" s="169"/>
      <c r="F4" s="169"/>
      <c r="G4" s="169"/>
      <c r="H4" s="169"/>
      <c r="I4" s="169"/>
      <c r="J4" s="169"/>
      <c r="K4" s="169"/>
      <c r="L4" s="170" t="s">
        <v>414</v>
      </c>
      <c r="M4" s="170" t="s">
        <v>3</v>
      </c>
      <c r="N4" s="176" t="s">
        <v>4</v>
      </c>
      <c r="O4" s="178"/>
      <c r="P4" s="170" t="s">
        <v>5</v>
      </c>
      <c r="Q4" s="176" t="s">
        <v>6</v>
      </c>
      <c r="R4" s="177"/>
      <c r="S4" s="178"/>
      <c r="T4" s="170" t="s">
        <v>7</v>
      </c>
      <c r="U4" s="170" t="s">
        <v>8</v>
      </c>
      <c r="V4" s="172" t="s">
        <v>9</v>
      </c>
      <c r="W4" s="187" t="s">
        <v>23</v>
      </c>
    </row>
    <row r="5" spans="1:23" ht="106.5" customHeight="1">
      <c r="A5" s="160"/>
      <c r="B5" s="160"/>
      <c r="C5" s="171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71"/>
      <c r="M5" s="171"/>
      <c r="N5" s="53" t="s">
        <v>18</v>
      </c>
      <c r="O5" s="1" t="s">
        <v>19</v>
      </c>
      <c r="P5" s="171"/>
      <c r="Q5" s="1" t="s">
        <v>20</v>
      </c>
      <c r="R5" s="1" t="s">
        <v>21</v>
      </c>
      <c r="S5" s="1" t="s">
        <v>22</v>
      </c>
      <c r="T5" s="171"/>
      <c r="U5" s="171"/>
      <c r="V5" s="173"/>
      <c r="W5" s="188"/>
    </row>
    <row r="6" spans="1:23" ht="15.75">
      <c r="A6" s="49">
        <v>1</v>
      </c>
      <c r="B6" s="38" t="s">
        <v>198</v>
      </c>
      <c r="C6" s="80"/>
      <c r="D6" s="55"/>
      <c r="E6" s="55"/>
      <c r="F6" s="55"/>
      <c r="G6" s="55"/>
      <c r="H6" s="55"/>
      <c r="I6" s="55"/>
      <c r="J6" s="55"/>
      <c r="K6" s="55"/>
      <c r="L6" s="55"/>
      <c r="M6" s="55"/>
      <c r="N6" s="64"/>
      <c r="O6" s="55"/>
      <c r="P6" s="55"/>
      <c r="Q6" s="62"/>
      <c r="R6" s="62"/>
      <c r="S6" s="62"/>
      <c r="T6" s="55"/>
      <c r="U6" s="55"/>
      <c r="V6" s="63"/>
      <c r="W6" s="65"/>
    </row>
    <row r="7" spans="1:23" ht="15.75">
      <c r="A7" s="49">
        <v>2</v>
      </c>
      <c r="B7" s="38" t="s">
        <v>199</v>
      </c>
      <c r="C7" s="80">
        <v>506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64">
        <v>30</v>
      </c>
      <c r="O7" s="55"/>
      <c r="P7" s="55"/>
      <c r="Q7" s="62"/>
      <c r="R7" s="62"/>
      <c r="S7" s="62"/>
      <c r="T7" s="55"/>
      <c r="U7" s="55"/>
      <c r="V7" s="63"/>
      <c r="W7" s="65">
        <f aca="true" t="shared" si="0" ref="W7:W70">SUM(D7:V7)</f>
        <v>30</v>
      </c>
    </row>
    <row r="8" spans="1:23" ht="15.75">
      <c r="A8" s="49">
        <v>3</v>
      </c>
      <c r="B8" s="39" t="s">
        <v>200</v>
      </c>
      <c r="C8" s="81">
        <v>1008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>
        <v>30.7</v>
      </c>
      <c r="O8" s="55"/>
      <c r="P8" s="55"/>
      <c r="Q8" s="62"/>
      <c r="R8" s="62"/>
      <c r="S8" s="62"/>
      <c r="T8" s="55"/>
      <c r="U8" s="55"/>
      <c r="V8" s="63"/>
      <c r="W8" s="65">
        <f t="shared" si="0"/>
        <v>30.7</v>
      </c>
    </row>
    <row r="9" spans="1:23" ht="15.75">
      <c r="A9" s="49">
        <v>4</v>
      </c>
      <c r="B9" s="40" t="s">
        <v>201</v>
      </c>
      <c r="C9" s="82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63"/>
      <c r="W9" s="65"/>
    </row>
    <row r="10" spans="1:23" ht="15.75">
      <c r="A10" s="49">
        <v>5</v>
      </c>
      <c r="B10" s="40" t="s">
        <v>202</v>
      </c>
      <c r="C10" s="82">
        <v>939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>
        <v>6.3</v>
      </c>
      <c r="O10" s="55"/>
      <c r="P10" s="55"/>
      <c r="Q10" s="55"/>
      <c r="R10" s="55"/>
      <c r="S10" s="55"/>
      <c r="T10" s="55"/>
      <c r="U10" s="55"/>
      <c r="V10" s="63"/>
      <c r="W10" s="65">
        <f t="shared" si="0"/>
        <v>6.3</v>
      </c>
    </row>
    <row r="11" spans="1:23" ht="26.25">
      <c r="A11" s="49">
        <v>6</v>
      </c>
      <c r="B11" s="40" t="s">
        <v>203</v>
      </c>
      <c r="C11" s="82">
        <v>993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>
        <f>1800+9.1</f>
        <v>1809.1</v>
      </c>
      <c r="O11" s="55"/>
      <c r="P11" s="55"/>
      <c r="Q11" s="55"/>
      <c r="R11" s="55"/>
      <c r="S11" s="55"/>
      <c r="T11" s="55"/>
      <c r="U11" s="55"/>
      <c r="V11" s="63"/>
      <c r="W11" s="65">
        <f t="shared" si="0"/>
        <v>1809.1</v>
      </c>
    </row>
    <row r="12" spans="1:23" ht="15.75">
      <c r="A12" s="49">
        <v>7</v>
      </c>
      <c r="B12" s="40" t="s">
        <v>204</v>
      </c>
      <c r="C12" s="82">
        <v>994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>
        <v>41.9</v>
      </c>
      <c r="O12" s="55"/>
      <c r="P12" s="55"/>
      <c r="Q12" s="55"/>
      <c r="R12" s="55"/>
      <c r="S12" s="55"/>
      <c r="T12" s="55"/>
      <c r="U12" s="55"/>
      <c r="V12" s="63"/>
      <c r="W12" s="65">
        <f t="shared" si="0"/>
        <v>41.9</v>
      </c>
    </row>
    <row r="13" spans="1:23" ht="15.75">
      <c r="A13" s="49">
        <v>8</v>
      </c>
      <c r="B13" s="40" t="s">
        <v>205</v>
      </c>
      <c r="C13" s="82">
        <v>670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>
        <f>8.1+21.3</f>
        <v>29.4</v>
      </c>
      <c r="O13" s="55"/>
      <c r="P13" s="55"/>
      <c r="Q13" s="55"/>
      <c r="R13" s="55"/>
      <c r="S13" s="55"/>
      <c r="T13" s="55"/>
      <c r="U13" s="55"/>
      <c r="V13" s="63"/>
      <c r="W13" s="65">
        <f t="shared" si="0"/>
        <v>29.4</v>
      </c>
    </row>
    <row r="14" spans="1:23" ht="15.75">
      <c r="A14" s="49">
        <v>9</v>
      </c>
      <c r="B14" s="40" t="s">
        <v>206</v>
      </c>
      <c r="C14" s="8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63"/>
      <c r="W14" s="65"/>
    </row>
    <row r="15" spans="1:23" ht="15.75">
      <c r="A15" s="49">
        <v>10</v>
      </c>
      <c r="B15" s="40" t="s">
        <v>207</v>
      </c>
      <c r="C15" s="82">
        <v>679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>
        <v>1.1</v>
      </c>
      <c r="O15" s="55"/>
      <c r="P15" s="55"/>
      <c r="Q15" s="55"/>
      <c r="R15" s="55"/>
      <c r="S15" s="55"/>
      <c r="T15" s="55"/>
      <c r="U15" s="55"/>
      <c r="V15" s="63"/>
      <c r="W15" s="65">
        <f t="shared" si="0"/>
        <v>1.1</v>
      </c>
    </row>
    <row r="16" spans="1:23" ht="15.75">
      <c r="A16" s="49">
        <v>11</v>
      </c>
      <c r="B16" s="40" t="s">
        <v>208</v>
      </c>
      <c r="C16" s="82">
        <v>846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>
        <f>1.3+8.2</f>
        <v>9.5</v>
      </c>
      <c r="O16" s="55"/>
      <c r="P16" s="55"/>
      <c r="Q16" s="55"/>
      <c r="R16" s="55"/>
      <c r="S16" s="55"/>
      <c r="T16" s="55"/>
      <c r="U16" s="55"/>
      <c r="V16" s="63"/>
      <c r="W16" s="65">
        <f t="shared" si="0"/>
        <v>9.5</v>
      </c>
    </row>
    <row r="17" spans="1:23" ht="15.75">
      <c r="A17" s="49">
        <v>12</v>
      </c>
      <c r="B17" s="40" t="s">
        <v>247</v>
      </c>
      <c r="C17" s="82">
        <v>523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>
        <v>8.2</v>
      </c>
      <c r="O17" s="55"/>
      <c r="P17" s="55"/>
      <c r="Q17" s="55"/>
      <c r="R17" s="55"/>
      <c r="S17" s="55"/>
      <c r="T17" s="55"/>
      <c r="U17" s="55"/>
      <c r="V17" s="63"/>
      <c r="W17" s="65">
        <f t="shared" si="0"/>
        <v>8.2</v>
      </c>
    </row>
    <row r="18" spans="1:23" ht="15.75">
      <c r="A18" s="49">
        <v>13</v>
      </c>
      <c r="B18" s="40" t="s">
        <v>209</v>
      </c>
      <c r="C18" s="8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63"/>
      <c r="W18" s="65"/>
    </row>
    <row r="19" spans="1:23" ht="39">
      <c r="A19" s="49">
        <v>14</v>
      </c>
      <c r="B19" s="40" t="s">
        <v>210</v>
      </c>
      <c r="C19" s="82">
        <v>1485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>
        <f>350+9.3</f>
        <v>359.3</v>
      </c>
      <c r="O19" s="55"/>
      <c r="P19" s="55"/>
      <c r="Q19" s="55"/>
      <c r="R19" s="55"/>
      <c r="S19" s="55"/>
      <c r="T19" s="55"/>
      <c r="U19" s="55"/>
      <c r="V19" s="63"/>
      <c r="W19" s="65">
        <f t="shared" si="0"/>
        <v>359.3</v>
      </c>
    </row>
    <row r="20" spans="1:23" ht="15.75">
      <c r="A20" s="49">
        <v>15</v>
      </c>
      <c r="B20" s="40" t="s">
        <v>248</v>
      </c>
      <c r="C20" s="8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63"/>
      <c r="W20" s="65"/>
    </row>
    <row r="21" spans="1:23" ht="15.75">
      <c r="A21" s="49">
        <v>16</v>
      </c>
      <c r="B21" s="40" t="s">
        <v>249</v>
      </c>
      <c r="C21" s="82">
        <v>615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>
        <v>261.1</v>
      </c>
      <c r="O21" s="55"/>
      <c r="P21" s="55"/>
      <c r="Q21" s="55"/>
      <c r="R21" s="55"/>
      <c r="S21" s="55"/>
      <c r="T21" s="55"/>
      <c r="U21" s="55"/>
      <c r="V21" s="63"/>
      <c r="W21" s="65">
        <f t="shared" si="0"/>
        <v>261.1</v>
      </c>
    </row>
    <row r="22" spans="1:23" ht="51.75">
      <c r="A22" s="49">
        <v>17</v>
      </c>
      <c r="B22" s="40" t="s">
        <v>211</v>
      </c>
      <c r="C22" s="82">
        <v>758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>
        <v>0.8</v>
      </c>
      <c r="O22" s="55"/>
      <c r="P22" s="55"/>
      <c r="Q22" s="55"/>
      <c r="R22" s="55"/>
      <c r="S22" s="55"/>
      <c r="T22" s="55"/>
      <c r="U22" s="55"/>
      <c r="V22" s="63"/>
      <c r="W22" s="65">
        <f t="shared" si="0"/>
        <v>0.8</v>
      </c>
    </row>
    <row r="23" spans="1:23" ht="15.75">
      <c r="A23" s="49">
        <v>18</v>
      </c>
      <c r="B23" s="40" t="s">
        <v>250</v>
      </c>
      <c r="C23" s="82">
        <v>914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>
        <v>3</v>
      </c>
      <c r="O23" s="55"/>
      <c r="P23" s="55"/>
      <c r="Q23" s="55"/>
      <c r="R23" s="55"/>
      <c r="S23" s="55"/>
      <c r="T23" s="55">
        <v>1.1</v>
      </c>
      <c r="U23" s="55"/>
      <c r="V23" s="63"/>
      <c r="W23" s="65">
        <f t="shared" si="0"/>
        <v>4.1</v>
      </c>
    </row>
    <row r="24" spans="1:23" ht="15.75">
      <c r="A24" s="49">
        <v>19</v>
      </c>
      <c r="B24" s="40" t="s">
        <v>212</v>
      </c>
      <c r="C24" s="82">
        <v>428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>
        <v>1.7</v>
      </c>
      <c r="O24" s="55"/>
      <c r="P24" s="55"/>
      <c r="Q24" s="55"/>
      <c r="R24" s="55"/>
      <c r="S24" s="55"/>
      <c r="T24" s="55"/>
      <c r="U24" s="55"/>
      <c r="V24" s="63"/>
      <c r="W24" s="65">
        <f t="shared" si="0"/>
        <v>1.7</v>
      </c>
    </row>
    <row r="25" spans="1:23" ht="15.75">
      <c r="A25" s="49">
        <v>20</v>
      </c>
      <c r="B25" s="40" t="s">
        <v>251</v>
      </c>
      <c r="C25" s="82">
        <v>912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>
        <v>1.2</v>
      </c>
      <c r="O25" s="55"/>
      <c r="P25" s="55"/>
      <c r="Q25" s="55"/>
      <c r="R25" s="55"/>
      <c r="S25" s="55"/>
      <c r="T25" s="55"/>
      <c r="U25" s="55"/>
      <c r="V25" s="63"/>
      <c r="W25" s="65">
        <f t="shared" si="0"/>
        <v>1.2</v>
      </c>
    </row>
    <row r="26" spans="1:23" ht="15.75">
      <c r="A26" s="49">
        <v>21</v>
      </c>
      <c r="B26" s="40" t="s">
        <v>252</v>
      </c>
      <c r="C26" s="82">
        <v>1330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>
        <v>2.2</v>
      </c>
      <c r="O26" s="55"/>
      <c r="P26" s="55"/>
      <c r="Q26" s="55"/>
      <c r="R26" s="55"/>
      <c r="S26" s="55"/>
      <c r="T26" s="55"/>
      <c r="U26" s="55"/>
      <c r="V26" s="63"/>
      <c r="W26" s="65">
        <f t="shared" si="0"/>
        <v>2.2</v>
      </c>
    </row>
    <row r="27" spans="1:23" ht="15.75">
      <c r="A27" s="49">
        <v>22</v>
      </c>
      <c r="B27" s="40" t="s">
        <v>213</v>
      </c>
      <c r="C27" s="82">
        <v>886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>
        <v>1000.7</v>
      </c>
      <c r="O27" s="55"/>
      <c r="P27" s="55"/>
      <c r="Q27" s="55"/>
      <c r="R27" s="55"/>
      <c r="S27" s="55"/>
      <c r="T27" s="55"/>
      <c r="U27" s="55"/>
      <c r="V27" s="63"/>
      <c r="W27" s="65">
        <f t="shared" si="0"/>
        <v>1000.7</v>
      </c>
    </row>
    <row r="28" spans="1:23" ht="15.75">
      <c r="A28" s="49">
        <v>23</v>
      </c>
      <c r="B28" s="41" t="s">
        <v>253</v>
      </c>
      <c r="C28" s="75">
        <f>586+31+172+6</f>
        <v>795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64">
        <v>5</v>
      </c>
      <c r="O28" s="55"/>
      <c r="P28" s="55"/>
      <c r="Q28" s="62"/>
      <c r="R28" s="62"/>
      <c r="S28" s="62"/>
      <c r="T28" s="55"/>
      <c r="U28" s="55"/>
      <c r="V28" s="63"/>
      <c r="W28" s="65">
        <f t="shared" si="0"/>
        <v>5</v>
      </c>
    </row>
    <row r="29" spans="1:23" ht="15.75">
      <c r="A29" s="49">
        <v>24</v>
      </c>
      <c r="B29" s="41" t="s">
        <v>214</v>
      </c>
      <c r="C29" s="75">
        <v>862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64">
        <v>4.9</v>
      </c>
      <c r="O29" s="55"/>
      <c r="P29" s="55"/>
      <c r="Q29" s="62"/>
      <c r="R29" s="62"/>
      <c r="S29" s="62"/>
      <c r="T29" s="55"/>
      <c r="U29" s="55"/>
      <c r="V29" s="63"/>
      <c r="W29" s="65">
        <f t="shared" si="0"/>
        <v>4.9</v>
      </c>
    </row>
    <row r="30" spans="1:23" ht="15.75">
      <c r="A30" s="49">
        <v>25</v>
      </c>
      <c r="B30" s="41" t="s">
        <v>215</v>
      </c>
      <c r="C30" s="75">
        <v>1200</v>
      </c>
      <c r="D30" s="55"/>
      <c r="E30" s="55"/>
      <c r="F30" s="55"/>
      <c r="G30" s="55"/>
      <c r="H30" s="55"/>
      <c r="I30" s="55"/>
      <c r="J30" s="55"/>
      <c r="K30" s="55">
        <v>58</v>
      </c>
      <c r="L30" s="55"/>
      <c r="M30" s="55"/>
      <c r="N30" s="64"/>
      <c r="O30" s="55"/>
      <c r="P30" s="55"/>
      <c r="Q30" s="62"/>
      <c r="R30" s="62"/>
      <c r="S30" s="62"/>
      <c r="T30" s="55"/>
      <c r="U30" s="55"/>
      <c r="V30" s="63"/>
      <c r="W30" s="65">
        <f t="shared" si="0"/>
        <v>58</v>
      </c>
    </row>
    <row r="31" spans="1:23" ht="25.5">
      <c r="A31" s="49">
        <v>26</v>
      </c>
      <c r="B31" s="41" t="s">
        <v>216</v>
      </c>
      <c r="C31" s="75">
        <v>1182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64">
        <v>255.7</v>
      </c>
      <c r="O31" s="55"/>
      <c r="P31" s="55"/>
      <c r="Q31" s="62"/>
      <c r="R31" s="62"/>
      <c r="S31" s="62"/>
      <c r="T31" s="55"/>
      <c r="U31" s="55"/>
      <c r="V31" s="63"/>
      <c r="W31" s="65">
        <f t="shared" si="0"/>
        <v>255.7</v>
      </c>
    </row>
    <row r="32" spans="1:23" ht="15.75">
      <c r="A32" s="49">
        <v>27</v>
      </c>
      <c r="B32" s="41" t="s">
        <v>254</v>
      </c>
      <c r="C32" s="7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64"/>
      <c r="O32" s="55"/>
      <c r="P32" s="55"/>
      <c r="Q32" s="62"/>
      <c r="R32" s="62"/>
      <c r="S32" s="62"/>
      <c r="T32" s="55"/>
      <c r="U32" s="55"/>
      <c r="V32" s="63"/>
      <c r="W32" s="65"/>
    </row>
    <row r="33" spans="1:23" ht="15.75">
      <c r="A33" s="49">
        <v>28</v>
      </c>
      <c r="B33" s="41" t="s">
        <v>255</v>
      </c>
      <c r="C33" s="75">
        <f>251+99</f>
        <v>350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64">
        <v>5.8</v>
      </c>
      <c r="O33" s="55"/>
      <c r="P33" s="55"/>
      <c r="Q33" s="62"/>
      <c r="R33" s="62"/>
      <c r="S33" s="62"/>
      <c r="T33" s="55"/>
      <c r="U33" s="55"/>
      <c r="V33" s="63"/>
      <c r="W33" s="65">
        <f t="shared" si="0"/>
        <v>5.8</v>
      </c>
    </row>
    <row r="34" spans="1:23" ht="15.75">
      <c r="A34" s="49">
        <v>29</v>
      </c>
      <c r="B34" s="41" t="s">
        <v>256</v>
      </c>
      <c r="C34" s="75">
        <f>369+30+18</f>
        <v>417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64">
        <v>5.9</v>
      </c>
      <c r="O34" s="55"/>
      <c r="P34" s="55"/>
      <c r="Q34" s="62"/>
      <c r="R34" s="62"/>
      <c r="S34" s="62"/>
      <c r="T34" s="55"/>
      <c r="U34" s="55"/>
      <c r="V34" s="63"/>
      <c r="W34" s="65">
        <f t="shared" si="0"/>
        <v>5.9</v>
      </c>
    </row>
    <row r="35" spans="1:23" ht="25.5">
      <c r="A35" s="49">
        <v>30</v>
      </c>
      <c r="B35" s="41" t="s">
        <v>257</v>
      </c>
      <c r="C35" s="7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64"/>
      <c r="O35" s="55"/>
      <c r="P35" s="55"/>
      <c r="Q35" s="62"/>
      <c r="R35" s="62"/>
      <c r="S35" s="62"/>
      <c r="T35" s="55"/>
      <c r="U35" s="55"/>
      <c r="V35" s="63"/>
      <c r="W35" s="65"/>
    </row>
    <row r="36" spans="1:23" ht="15.75">
      <c r="A36" s="49">
        <v>31</v>
      </c>
      <c r="B36" s="41" t="s">
        <v>258</v>
      </c>
      <c r="C36" s="75">
        <f>649+315+11</f>
        <v>975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64">
        <v>9</v>
      </c>
      <c r="O36" s="55"/>
      <c r="P36" s="55"/>
      <c r="Q36" s="62"/>
      <c r="R36" s="62"/>
      <c r="S36" s="62"/>
      <c r="T36" s="55"/>
      <c r="U36" s="55"/>
      <c r="V36" s="63"/>
      <c r="W36" s="65">
        <f t="shared" si="0"/>
        <v>9</v>
      </c>
    </row>
    <row r="37" spans="1:23" ht="25.5">
      <c r="A37" s="49">
        <v>32</v>
      </c>
      <c r="B37" s="41" t="s">
        <v>217</v>
      </c>
      <c r="C37" s="75">
        <v>878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64">
        <v>260</v>
      </c>
      <c r="O37" s="55"/>
      <c r="P37" s="55"/>
      <c r="Q37" s="62"/>
      <c r="R37" s="62"/>
      <c r="S37" s="62"/>
      <c r="T37" s="55"/>
      <c r="U37" s="55"/>
      <c r="V37" s="63"/>
      <c r="W37" s="65">
        <f t="shared" si="0"/>
        <v>260</v>
      </c>
    </row>
    <row r="38" spans="1:23" ht="15.75">
      <c r="A38" s="49">
        <v>33</v>
      </c>
      <c r="B38" s="41" t="s">
        <v>218</v>
      </c>
      <c r="C38" s="7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64"/>
      <c r="O38" s="55"/>
      <c r="P38" s="55"/>
      <c r="Q38" s="62"/>
      <c r="R38" s="62"/>
      <c r="S38" s="62"/>
      <c r="T38" s="55"/>
      <c r="U38" s="55"/>
      <c r="V38" s="63"/>
      <c r="W38" s="65"/>
    </row>
    <row r="39" spans="1:23" ht="15.75">
      <c r="A39" s="49">
        <v>34</v>
      </c>
      <c r="B39" s="41" t="s">
        <v>259</v>
      </c>
      <c r="C39" s="75">
        <f>615+24</f>
        <v>639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64">
        <v>35.6</v>
      </c>
      <c r="O39" s="55"/>
      <c r="P39" s="55"/>
      <c r="Q39" s="62"/>
      <c r="R39" s="62"/>
      <c r="S39" s="62"/>
      <c r="T39" s="55"/>
      <c r="U39" s="55"/>
      <c r="V39" s="63"/>
      <c r="W39" s="65">
        <f t="shared" si="0"/>
        <v>35.6</v>
      </c>
    </row>
    <row r="40" spans="1:23" ht="15.75">
      <c r="A40" s="49">
        <v>35</v>
      </c>
      <c r="B40" s="41" t="s">
        <v>260</v>
      </c>
      <c r="C40" s="75">
        <v>1060</v>
      </c>
      <c r="D40" s="55"/>
      <c r="E40" s="55"/>
      <c r="F40" s="55"/>
      <c r="G40" s="55"/>
      <c r="H40" s="55"/>
      <c r="I40" s="55"/>
      <c r="J40" s="55"/>
      <c r="K40" s="55">
        <v>58</v>
      </c>
      <c r="L40" s="55"/>
      <c r="M40" s="55"/>
      <c r="N40" s="64">
        <v>161.3</v>
      </c>
      <c r="O40" s="55"/>
      <c r="P40" s="55"/>
      <c r="Q40" s="62"/>
      <c r="R40" s="62"/>
      <c r="S40" s="62"/>
      <c r="T40" s="55"/>
      <c r="U40" s="55"/>
      <c r="V40" s="63"/>
      <c r="W40" s="65">
        <f t="shared" si="0"/>
        <v>219.3</v>
      </c>
    </row>
    <row r="41" spans="1:23" ht="25.5">
      <c r="A41" s="49">
        <v>36</v>
      </c>
      <c r="B41" s="41" t="s">
        <v>219</v>
      </c>
      <c r="C41" s="75">
        <v>914</v>
      </c>
      <c r="D41" s="55"/>
      <c r="E41" s="55"/>
      <c r="F41" s="55"/>
      <c r="G41" s="55"/>
      <c r="H41" s="55"/>
      <c r="I41" s="55"/>
      <c r="J41" s="55"/>
      <c r="K41" s="55">
        <v>58</v>
      </c>
      <c r="L41" s="55"/>
      <c r="M41" s="55"/>
      <c r="N41" s="64"/>
      <c r="O41" s="55"/>
      <c r="P41" s="55"/>
      <c r="Q41" s="62"/>
      <c r="R41" s="62"/>
      <c r="S41" s="62"/>
      <c r="T41" s="55"/>
      <c r="U41" s="55"/>
      <c r="V41" s="63"/>
      <c r="W41" s="65">
        <f t="shared" si="0"/>
        <v>58</v>
      </c>
    </row>
    <row r="42" spans="1:23" ht="15.75">
      <c r="A42" s="49">
        <v>37</v>
      </c>
      <c r="B42" s="41" t="s">
        <v>221</v>
      </c>
      <c r="C42" s="75">
        <f>994+65</f>
        <v>1059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64">
        <v>8.2</v>
      </c>
      <c r="O42" s="55"/>
      <c r="P42" s="55"/>
      <c r="Q42" s="62"/>
      <c r="R42" s="62"/>
      <c r="S42" s="62"/>
      <c r="T42" s="55"/>
      <c r="U42" s="55"/>
      <c r="V42" s="63"/>
      <c r="W42" s="65">
        <f t="shared" si="0"/>
        <v>8.2</v>
      </c>
    </row>
    <row r="43" spans="1:23" ht="15.75">
      <c r="A43" s="49">
        <v>38</v>
      </c>
      <c r="B43" s="41" t="s">
        <v>261</v>
      </c>
      <c r="C43" s="75">
        <f>473+31</f>
        <v>504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64">
        <v>97.6</v>
      </c>
      <c r="O43" s="55"/>
      <c r="P43" s="55"/>
      <c r="Q43" s="62"/>
      <c r="R43" s="62"/>
      <c r="S43" s="62"/>
      <c r="T43" s="55"/>
      <c r="U43" s="55"/>
      <c r="V43" s="63"/>
      <c r="W43" s="65">
        <f t="shared" si="0"/>
        <v>97.6</v>
      </c>
    </row>
    <row r="44" spans="1:23" ht="15.75">
      <c r="A44" s="49">
        <v>39</v>
      </c>
      <c r="B44" s="41" t="s">
        <v>220</v>
      </c>
      <c r="C44" s="75">
        <v>685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64">
        <v>9.2</v>
      </c>
      <c r="O44" s="55"/>
      <c r="P44" s="55"/>
      <c r="Q44" s="62"/>
      <c r="R44" s="62"/>
      <c r="S44" s="62"/>
      <c r="T44" s="55"/>
      <c r="U44" s="55"/>
      <c r="V44" s="63"/>
      <c r="W44" s="65">
        <f t="shared" si="0"/>
        <v>9.2</v>
      </c>
    </row>
    <row r="45" spans="1:23" ht="15.75">
      <c r="A45" s="49">
        <v>40</v>
      </c>
      <c r="B45" s="41" t="s">
        <v>222</v>
      </c>
      <c r="C45" s="75">
        <f>565+407+70</f>
        <v>1042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64">
        <v>10.3</v>
      </c>
      <c r="O45" s="55"/>
      <c r="P45" s="55"/>
      <c r="Q45" s="62"/>
      <c r="R45" s="62"/>
      <c r="S45" s="62"/>
      <c r="T45" s="55"/>
      <c r="U45" s="55"/>
      <c r="V45" s="63"/>
      <c r="W45" s="65">
        <f t="shared" si="0"/>
        <v>10.3</v>
      </c>
    </row>
    <row r="46" spans="1:23" ht="15.75">
      <c r="A46" s="49">
        <v>41</v>
      </c>
      <c r="B46" s="41" t="s">
        <v>262</v>
      </c>
      <c r="C46" s="7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64"/>
      <c r="O46" s="55"/>
      <c r="P46" s="55"/>
      <c r="Q46" s="62"/>
      <c r="R46" s="62"/>
      <c r="S46" s="62"/>
      <c r="T46" s="55"/>
      <c r="U46" s="55"/>
      <c r="V46" s="63"/>
      <c r="W46" s="65"/>
    </row>
    <row r="47" spans="1:23" ht="102">
      <c r="A47" s="49">
        <v>42</v>
      </c>
      <c r="B47" s="41" t="s">
        <v>196</v>
      </c>
      <c r="C47" s="7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64"/>
      <c r="O47" s="55"/>
      <c r="P47" s="55"/>
      <c r="Q47" s="62"/>
      <c r="R47" s="62"/>
      <c r="S47" s="62"/>
      <c r="T47" s="55"/>
      <c r="U47" s="55"/>
      <c r="V47" s="63"/>
      <c r="W47" s="65"/>
    </row>
    <row r="48" spans="1:23" ht="76.5">
      <c r="A48" s="49">
        <v>43</v>
      </c>
      <c r="B48" s="41" t="s">
        <v>263</v>
      </c>
      <c r="C48" s="7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64"/>
      <c r="O48" s="55"/>
      <c r="P48" s="55"/>
      <c r="Q48" s="62"/>
      <c r="R48" s="62"/>
      <c r="S48" s="62"/>
      <c r="T48" s="55"/>
      <c r="U48" s="55"/>
      <c r="V48" s="63"/>
      <c r="W48" s="65"/>
    </row>
    <row r="49" spans="1:23" ht="15.75">
      <c r="A49" s="49">
        <v>44</v>
      </c>
      <c r="B49" s="55" t="s">
        <v>343</v>
      </c>
      <c r="C49" s="75"/>
      <c r="D49" s="141"/>
      <c r="E49" s="141"/>
      <c r="F49" s="141"/>
      <c r="G49" s="141"/>
      <c r="H49" s="141"/>
      <c r="I49" s="141"/>
      <c r="J49" s="141"/>
      <c r="K49" s="141"/>
      <c r="L49" s="142"/>
      <c r="M49" s="142"/>
      <c r="N49" s="141"/>
      <c r="O49" s="141"/>
      <c r="P49" s="142"/>
      <c r="Q49" s="143"/>
      <c r="R49" s="143"/>
      <c r="S49" s="143"/>
      <c r="T49" s="142"/>
      <c r="U49" s="142"/>
      <c r="V49" s="143"/>
      <c r="W49" s="65"/>
    </row>
    <row r="50" spans="1:23" ht="15.75">
      <c r="A50" s="49">
        <v>45</v>
      </c>
      <c r="B50" s="55" t="s">
        <v>344</v>
      </c>
      <c r="C50" s="75">
        <v>805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>
        <v>1.6</v>
      </c>
      <c r="O50" s="55"/>
      <c r="P50" s="55"/>
      <c r="Q50" s="62"/>
      <c r="R50" s="62"/>
      <c r="S50" s="62"/>
      <c r="T50" s="55"/>
      <c r="U50" s="55"/>
      <c r="V50" s="63"/>
      <c r="W50" s="65">
        <f t="shared" si="0"/>
        <v>1.6</v>
      </c>
    </row>
    <row r="51" spans="1:23" ht="15.75">
      <c r="A51" s="49">
        <v>46</v>
      </c>
      <c r="B51" s="55" t="s">
        <v>345</v>
      </c>
      <c r="C51" s="7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62"/>
      <c r="R51" s="62"/>
      <c r="S51" s="62"/>
      <c r="T51" s="55"/>
      <c r="U51" s="55"/>
      <c r="V51" s="63"/>
      <c r="W51" s="65"/>
    </row>
    <row r="52" spans="1:23" ht="15.75">
      <c r="A52" s="49">
        <v>47</v>
      </c>
      <c r="B52" s="55" t="s">
        <v>346</v>
      </c>
      <c r="C52" s="7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62"/>
      <c r="R52" s="62"/>
      <c r="S52" s="62"/>
      <c r="T52" s="55"/>
      <c r="U52" s="55"/>
      <c r="V52" s="63"/>
      <c r="W52" s="65"/>
    </row>
    <row r="53" spans="1:23" ht="15.75">
      <c r="A53" s="49">
        <v>48</v>
      </c>
      <c r="B53" s="55" t="s">
        <v>347</v>
      </c>
      <c r="C53" s="7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62"/>
      <c r="R53" s="62"/>
      <c r="S53" s="62"/>
      <c r="T53" s="55"/>
      <c r="U53" s="55"/>
      <c r="V53" s="63"/>
      <c r="W53" s="65"/>
    </row>
    <row r="54" spans="1:23" ht="15.75">
      <c r="A54" s="49">
        <v>49</v>
      </c>
      <c r="B54" s="55" t="s">
        <v>348</v>
      </c>
      <c r="C54" s="7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62"/>
      <c r="R54" s="62"/>
      <c r="S54" s="62"/>
      <c r="T54" s="55"/>
      <c r="U54" s="55"/>
      <c r="V54" s="63"/>
      <c r="W54" s="65"/>
    </row>
    <row r="55" spans="1:23" ht="15.75">
      <c r="A55" s="49">
        <v>50</v>
      </c>
      <c r="B55" s="55" t="s">
        <v>349</v>
      </c>
      <c r="C55" s="7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62"/>
      <c r="R55" s="62"/>
      <c r="S55" s="62"/>
      <c r="T55" s="55"/>
      <c r="U55" s="55"/>
      <c r="V55" s="63"/>
      <c r="W55" s="65"/>
    </row>
    <row r="56" spans="1:23" ht="15.75">
      <c r="A56" s="49">
        <v>51</v>
      </c>
      <c r="B56" s="55" t="s">
        <v>350</v>
      </c>
      <c r="C56" s="75">
        <v>1657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>
        <v>7.2</v>
      </c>
      <c r="O56" s="55"/>
      <c r="P56" s="55"/>
      <c r="Q56" s="55"/>
      <c r="R56" s="55"/>
      <c r="S56" s="55"/>
      <c r="T56" s="55"/>
      <c r="U56" s="55"/>
      <c r="V56" s="63"/>
      <c r="W56" s="65">
        <f t="shared" si="0"/>
        <v>7.2</v>
      </c>
    </row>
    <row r="57" spans="1:23" ht="15.75">
      <c r="A57" s="49">
        <v>52</v>
      </c>
      <c r="B57" s="55" t="s">
        <v>351</v>
      </c>
      <c r="C57" s="7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63"/>
      <c r="W57" s="65"/>
    </row>
    <row r="58" spans="1:23" ht="15.75">
      <c r="A58" s="49">
        <v>53</v>
      </c>
      <c r="B58" s="55" t="s">
        <v>352</v>
      </c>
      <c r="C58" s="75">
        <v>1345</v>
      </c>
      <c r="D58" s="55"/>
      <c r="E58" s="55"/>
      <c r="F58" s="55"/>
      <c r="G58" s="55"/>
      <c r="H58" s="55"/>
      <c r="I58" s="55"/>
      <c r="J58" s="55"/>
      <c r="K58" s="55">
        <v>58</v>
      </c>
      <c r="L58" s="55"/>
      <c r="M58" s="55"/>
      <c r="N58" s="55">
        <v>40.9</v>
      </c>
      <c r="O58" s="55"/>
      <c r="P58" s="55"/>
      <c r="Q58" s="55"/>
      <c r="R58" s="55"/>
      <c r="S58" s="55"/>
      <c r="T58" s="55"/>
      <c r="U58" s="55"/>
      <c r="V58" s="63"/>
      <c r="W58" s="65">
        <f t="shared" si="0"/>
        <v>98.9</v>
      </c>
    </row>
    <row r="59" spans="1:23" ht="15.75">
      <c r="A59" s="49">
        <v>54</v>
      </c>
      <c r="B59" s="55" t="s">
        <v>353</v>
      </c>
      <c r="C59" s="75">
        <v>485</v>
      </c>
      <c r="D59" s="55"/>
      <c r="E59" s="55"/>
      <c r="F59" s="55"/>
      <c r="G59" s="55"/>
      <c r="H59" s="55"/>
      <c r="I59" s="55"/>
      <c r="J59" s="55"/>
      <c r="K59" s="55">
        <v>58</v>
      </c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63"/>
      <c r="W59" s="65">
        <f t="shared" si="0"/>
        <v>58</v>
      </c>
    </row>
    <row r="60" spans="1:23" ht="15.75">
      <c r="A60" s="49">
        <v>55</v>
      </c>
      <c r="B60" s="55" t="s">
        <v>354</v>
      </c>
      <c r="C60" s="75">
        <v>1015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>
        <v>2.8</v>
      </c>
      <c r="O60" s="55"/>
      <c r="P60" s="55"/>
      <c r="Q60" s="55"/>
      <c r="R60" s="55"/>
      <c r="S60" s="55"/>
      <c r="T60" s="55"/>
      <c r="U60" s="55"/>
      <c r="V60" s="63"/>
      <c r="W60" s="65">
        <f t="shared" si="0"/>
        <v>2.8</v>
      </c>
    </row>
    <row r="61" spans="1:23" ht="15.75">
      <c r="A61" s="49">
        <v>56</v>
      </c>
      <c r="B61" s="55" t="s">
        <v>355</v>
      </c>
      <c r="C61" s="7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63"/>
      <c r="W61" s="65"/>
    </row>
    <row r="62" spans="1:23" ht="15.75">
      <c r="A62" s="49">
        <v>57</v>
      </c>
      <c r="B62" s="55" t="s">
        <v>356</v>
      </c>
      <c r="C62" s="75">
        <v>1082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>
        <v>17.2</v>
      </c>
      <c r="O62" s="55"/>
      <c r="P62" s="55"/>
      <c r="Q62" s="55"/>
      <c r="R62" s="55"/>
      <c r="S62" s="55"/>
      <c r="T62" s="55"/>
      <c r="U62" s="55"/>
      <c r="V62" s="63"/>
      <c r="W62" s="65">
        <f t="shared" si="0"/>
        <v>17.2</v>
      </c>
    </row>
    <row r="63" spans="1:23" ht="15.75">
      <c r="A63" s="49">
        <v>58</v>
      </c>
      <c r="B63" s="55" t="s">
        <v>357</v>
      </c>
      <c r="C63" s="75">
        <v>854</v>
      </c>
      <c r="D63" s="55"/>
      <c r="E63" s="55"/>
      <c r="F63" s="55"/>
      <c r="G63" s="55"/>
      <c r="H63" s="55"/>
      <c r="I63" s="55"/>
      <c r="J63" s="55"/>
      <c r="K63" s="55">
        <v>58</v>
      </c>
      <c r="L63" s="55"/>
      <c r="M63" s="55"/>
      <c r="N63" s="55">
        <v>3.2</v>
      </c>
      <c r="O63" s="55"/>
      <c r="P63" s="55"/>
      <c r="Q63" s="55"/>
      <c r="R63" s="55"/>
      <c r="S63" s="55"/>
      <c r="T63" s="55"/>
      <c r="U63" s="55"/>
      <c r="V63" s="63"/>
      <c r="W63" s="65">
        <f t="shared" si="0"/>
        <v>61.2</v>
      </c>
    </row>
    <row r="64" spans="1:23" ht="15.75">
      <c r="A64" s="49">
        <v>59</v>
      </c>
      <c r="B64" s="55" t="s">
        <v>358</v>
      </c>
      <c r="C64" s="7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63"/>
      <c r="W64" s="65"/>
    </row>
    <row r="65" spans="1:23" ht="15.75">
      <c r="A65" s="49">
        <v>60</v>
      </c>
      <c r="B65" s="55" t="s">
        <v>359</v>
      </c>
      <c r="C65" s="7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63"/>
      <c r="W65" s="65"/>
    </row>
    <row r="66" spans="1:23" ht="15.75">
      <c r="A66" s="49">
        <v>61</v>
      </c>
      <c r="B66" s="55" t="s">
        <v>360</v>
      </c>
      <c r="C66" s="75">
        <v>558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>
        <v>3.4</v>
      </c>
      <c r="O66" s="55"/>
      <c r="P66" s="55"/>
      <c r="Q66" s="55"/>
      <c r="R66" s="55"/>
      <c r="S66" s="55"/>
      <c r="T66" s="55"/>
      <c r="U66" s="55"/>
      <c r="V66" s="63"/>
      <c r="W66" s="65">
        <f t="shared" si="0"/>
        <v>3.4</v>
      </c>
    </row>
    <row r="67" spans="1:23" ht="15.75">
      <c r="A67" s="49">
        <v>62</v>
      </c>
      <c r="B67" s="55" t="s">
        <v>361</v>
      </c>
      <c r="C67" s="7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63"/>
      <c r="W67" s="65"/>
    </row>
    <row r="68" spans="1:23" ht="15.75">
      <c r="A68" s="49">
        <v>63</v>
      </c>
      <c r="B68" s="83" t="s">
        <v>410</v>
      </c>
      <c r="C68" s="8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63"/>
      <c r="W68" s="65"/>
    </row>
    <row r="69" spans="1:23" ht="15.75">
      <c r="A69" s="49">
        <v>64</v>
      </c>
      <c r="B69" s="83" t="s">
        <v>411</v>
      </c>
      <c r="C69" s="8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63"/>
      <c r="W69" s="65"/>
    </row>
    <row r="70" spans="1:23" ht="15.75">
      <c r="A70" s="49">
        <v>65</v>
      </c>
      <c r="B70" s="38" t="s">
        <v>223</v>
      </c>
      <c r="C70" s="80">
        <v>1845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>
        <v>8.8</v>
      </c>
      <c r="O70" s="55"/>
      <c r="P70" s="55"/>
      <c r="Q70" s="62"/>
      <c r="R70" s="62"/>
      <c r="S70" s="62"/>
      <c r="T70" s="55"/>
      <c r="U70" s="55"/>
      <c r="V70" s="63"/>
      <c r="W70" s="65">
        <f t="shared" si="0"/>
        <v>8.8</v>
      </c>
    </row>
    <row r="71" spans="1:23" ht="15.75">
      <c r="A71" s="49">
        <v>66</v>
      </c>
      <c r="B71" s="43" t="s">
        <v>265</v>
      </c>
      <c r="C71" s="85">
        <v>380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>
        <v>25.1</v>
      </c>
      <c r="O71" s="55"/>
      <c r="P71" s="55"/>
      <c r="Q71" s="55"/>
      <c r="R71" s="55"/>
      <c r="S71" s="55"/>
      <c r="T71" s="55"/>
      <c r="U71" s="55"/>
      <c r="V71" s="63"/>
      <c r="W71" s="65">
        <f>SUM(D71:V71)</f>
        <v>25.1</v>
      </c>
    </row>
    <row r="72" spans="1:23" ht="15.75">
      <c r="A72" s="49">
        <v>67</v>
      </c>
      <c r="B72" s="43" t="s">
        <v>224</v>
      </c>
      <c r="C72" s="85">
        <v>661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>
        <v>7.4</v>
      </c>
      <c r="O72" s="55"/>
      <c r="P72" s="55"/>
      <c r="Q72" s="55"/>
      <c r="R72" s="55"/>
      <c r="S72" s="55"/>
      <c r="T72" s="55"/>
      <c r="U72" s="55"/>
      <c r="V72" s="63"/>
      <c r="W72" s="65">
        <f>SUM(D72:V72)</f>
        <v>7.4</v>
      </c>
    </row>
    <row r="73" spans="1:23" ht="38.25">
      <c r="A73" s="49">
        <v>68</v>
      </c>
      <c r="B73" s="43" t="s">
        <v>266</v>
      </c>
      <c r="C73" s="85">
        <v>631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>
        <v>3.2</v>
      </c>
      <c r="O73" s="55"/>
      <c r="P73" s="55"/>
      <c r="Q73" s="55"/>
      <c r="R73" s="55"/>
      <c r="S73" s="55"/>
      <c r="T73" s="55"/>
      <c r="U73" s="55"/>
      <c r="V73" s="63"/>
      <c r="W73" s="65">
        <f>SUM(D73:V73)</f>
        <v>3.2</v>
      </c>
    </row>
    <row r="74" spans="1:23" ht="15.75">
      <c r="A74" s="49">
        <v>69</v>
      </c>
      <c r="B74" s="43" t="s">
        <v>225</v>
      </c>
      <c r="C74" s="85">
        <v>623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>
        <v>1.8</v>
      </c>
      <c r="O74" s="55"/>
      <c r="P74" s="55"/>
      <c r="Q74" s="55"/>
      <c r="R74" s="55"/>
      <c r="S74" s="55"/>
      <c r="T74" s="55"/>
      <c r="U74" s="55"/>
      <c r="V74" s="63"/>
      <c r="W74" s="65">
        <f>SUM(D74:V74)</f>
        <v>1.8</v>
      </c>
    </row>
    <row r="75" spans="1:23" ht="15.75">
      <c r="A75" s="49">
        <v>70</v>
      </c>
      <c r="B75" s="43" t="s">
        <v>267</v>
      </c>
      <c r="C75" s="8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63"/>
      <c r="W75" s="65"/>
    </row>
    <row r="76" spans="1:23" ht="25.5">
      <c r="A76" s="49">
        <v>71</v>
      </c>
      <c r="B76" s="43" t="s">
        <v>226</v>
      </c>
      <c r="C76" s="85">
        <v>805</v>
      </c>
      <c r="D76" s="55"/>
      <c r="E76" s="55"/>
      <c r="F76" s="55"/>
      <c r="G76" s="55"/>
      <c r="H76" s="55"/>
      <c r="I76" s="55"/>
      <c r="J76" s="55"/>
      <c r="K76" s="55">
        <v>58</v>
      </c>
      <c r="L76" s="55"/>
      <c r="M76" s="55"/>
      <c r="N76" s="55">
        <v>476.7</v>
      </c>
      <c r="O76" s="55"/>
      <c r="P76" s="55"/>
      <c r="Q76" s="55"/>
      <c r="R76" s="55"/>
      <c r="S76" s="55"/>
      <c r="T76" s="55"/>
      <c r="U76" s="55"/>
      <c r="V76" s="63"/>
      <c r="W76" s="65">
        <f aca="true" t="shared" si="1" ref="W76:W81">SUM(D76:V76)</f>
        <v>534.7</v>
      </c>
    </row>
    <row r="77" spans="1:23" ht="15.75">
      <c r="A77" s="49">
        <v>72</v>
      </c>
      <c r="B77" s="43" t="s">
        <v>227</v>
      </c>
      <c r="C77" s="85">
        <v>504</v>
      </c>
      <c r="D77" s="55"/>
      <c r="E77" s="55"/>
      <c r="F77" s="55"/>
      <c r="G77" s="55"/>
      <c r="H77" s="55"/>
      <c r="I77" s="55"/>
      <c r="J77" s="55"/>
      <c r="K77" s="55">
        <v>58</v>
      </c>
      <c r="L77" s="55"/>
      <c r="M77" s="55"/>
      <c r="N77" s="55">
        <v>18.5</v>
      </c>
      <c r="O77" s="55"/>
      <c r="P77" s="55"/>
      <c r="Q77" s="55"/>
      <c r="R77" s="55"/>
      <c r="S77" s="55"/>
      <c r="T77" s="55"/>
      <c r="U77" s="55"/>
      <c r="V77" s="63"/>
      <c r="W77" s="65">
        <f t="shared" si="1"/>
        <v>76.5</v>
      </c>
    </row>
    <row r="78" spans="1:23" ht="15.75">
      <c r="A78" s="49">
        <v>73</v>
      </c>
      <c r="B78" s="43" t="s">
        <v>268</v>
      </c>
      <c r="C78" s="85">
        <v>563</v>
      </c>
      <c r="D78" s="55"/>
      <c r="E78" s="55"/>
      <c r="F78" s="55"/>
      <c r="G78" s="55"/>
      <c r="H78" s="55"/>
      <c r="I78" s="55"/>
      <c r="J78" s="55"/>
      <c r="K78" s="55">
        <v>58</v>
      </c>
      <c r="L78" s="55"/>
      <c r="M78" s="55"/>
      <c r="N78" s="55">
        <v>13.6</v>
      </c>
      <c r="O78" s="55"/>
      <c r="P78" s="55"/>
      <c r="Q78" s="55"/>
      <c r="R78" s="55"/>
      <c r="S78" s="55"/>
      <c r="T78" s="55"/>
      <c r="U78" s="55"/>
      <c r="V78" s="63"/>
      <c r="W78" s="65">
        <f t="shared" si="1"/>
        <v>71.6</v>
      </c>
    </row>
    <row r="79" spans="1:23" ht="15.75">
      <c r="A79" s="49">
        <v>74</v>
      </c>
      <c r="B79" s="43" t="s">
        <v>269</v>
      </c>
      <c r="C79" s="85">
        <v>343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>
        <v>2.6</v>
      </c>
      <c r="O79" s="55"/>
      <c r="P79" s="55"/>
      <c r="Q79" s="55"/>
      <c r="R79" s="55"/>
      <c r="S79" s="55"/>
      <c r="T79" s="55"/>
      <c r="U79" s="55"/>
      <c r="V79" s="63"/>
      <c r="W79" s="65">
        <f t="shared" si="1"/>
        <v>2.6</v>
      </c>
    </row>
    <row r="80" spans="1:23" ht="15.75">
      <c r="A80" s="49">
        <v>75</v>
      </c>
      <c r="B80" s="43" t="s">
        <v>270</v>
      </c>
      <c r="C80" s="85">
        <v>1249</v>
      </c>
      <c r="D80" s="55"/>
      <c r="E80" s="55"/>
      <c r="F80" s="55"/>
      <c r="G80" s="55"/>
      <c r="H80" s="55"/>
      <c r="I80" s="55"/>
      <c r="J80" s="55"/>
      <c r="K80" s="55">
        <v>58</v>
      </c>
      <c r="L80" s="55"/>
      <c r="M80" s="55"/>
      <c r="N80" s="55">
        <v>1.5</v>
      </c>
      <c r="O80" s="55"/>
      <c r="P80" s="55"/>
      <c r="Q80" s="55"/>
      <c r="R80" s="55"/>
      <c r="S80" s="55"/>
      <c r="T80" s="55"/>
      <c r="U80" s="55"/>
      <c r="V80" s="63"/>
      <c r="W80" s="65">
        <f t="shared" si="1"/>
        <v>59.5</v>
      </c>
    </row>
    <row r="81" spans="1:23" ht="15.75">
      <c r="A81" s="49">
        <v>76</v>
      </c>
      <c r="B81" s="43" t="s">
        <v>271</v>
      </c>
      <c r="C81" s="85">
        <v>492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>
        <v>5.4</v>
      </c>
      <c r="O81" s="55"/>
      <c r="P81" s="55"/>
      <c r="Q81" s="55"/>
      <c r="R81" s="55"/>
      <c r="S81" s="55"/>
      <c r="T81" s="55"/>
      <c r="U81" s="55"/>
      <c r="V81" s="63"/>
      <c r="W81" s="65">
        <f t="shared" si="1"/>
        <v>5.4</v>
      </c>
    </row>
    <row r="82" spans="1:23" ht="15.75">
      <c r="A82" s="49">
        <v>77</v>
      </c>
      <c r="B82" s="38" t="s">
        <v>228</v>
      </c>
      <c r="C82" s="80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63"/>
      <c r="W82" s="65"/>
    </row>
    <row r="83" spans="1:23" ht="15.75">
      <c r="A83" s="49">
        <v>78</v>
      </c>
      <c r="B83" s="43" t="s">
        <v>272</v>
      </c>
      <c r="C83" s="85">
        <v>608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>
        <v>12.1</v>
      </c>
      <c r="O83" s="55"/>
      <c r="P83" s="55"/>
      <c r="Q83" s="55"/>
      <c r="R83" s="55"/>
      <c r="S83" s="55"/>
      <c r="T83" s="55"/>
      <c r="U83" s="55"/>
      <c r="V83" s="63"/>
      <c r="W83" s="65">
        <f>SUM(D83:V83)</f>
        <v>12.1</v>
      </c>
    </row>
    <row r="84" spans="1:23" ht="15.75">
      <c r="A84" s="49">
        <v>79</v>
      </c>
      <c r="B84" s="43" t="s">
        <v>229</v>
      </c>
      <c r="C84" s="85">
        <v>1217</v>
      </c>
      <c r="D84" s="55"/>
      <c r="E84" s="55"/>
      <c r="F84" s="55"/>
      <c r="G84" s="55"/>
      <c r="H84" s="55"/>
      <c r="I84" s="55"/>
      <c r="J84" s="55"/>
      <c r="K84" s="55">
        <v>58</v>
      </c>
      <c r="L84" s="55"/>
      <c r="M84" s="55"/>
      <c r="N84" s="55">
        <v>8.9</v>
      </c>
      <c r="O84" s="55"/>
      <c r="P84" s="55"/>
      <c r="Q84" s="55"/>
      <c r="R84" s="55"/>
      <c r="S84" s="55"/>
      <c r="T84" s="55"/>
      <c r="U84" s="55"/>
      <c r="V84" s="63"/>
      <c r="W84" s="65">
        <f>SUM(D84:V84)</f>
        <v>66.9</v>
      </c>
    </row>
    <row r="85" spans="1:23" ht="38.25">
      <c r="A85" s="49">
        <v>80</v>
      </c>
      <c r="B85" s="43" t="s">
        <v>273</v>
      </c>
      <c r="C85" s="8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63"/>
      <c r="W85" s="65"/>
    </row>
    <row r="86" spans="1:23" ht="76.5">
      <c r="A86" s="49">
        <v>81</v>
      </c>
      <c r="B86" s="43" t="s">
        <v>197</v>
      </c>
      <c r="C86" s="8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63"/>
      <c r="W86" s="65"/>
    </row>
    <row r="87" spans="1:23" ht="15.75">
      <c r="A87" s="49">
        <v>82</v>
      </c>
      <c r="B87" s="38" t="s">
        <v>274</v>
      </c>
      <c r="C87" s="87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64"/>
      <c r="O87" s="55"/>
      <c r="P87" s="55"/>
      <c r="Q87" s="62"/>
      <c r="R87" s="62"/>
      <c r="S87" s="62"/>
      <c r="T87" s="55"/>
      <c r="U87" s="55"/>
      <c r="V87" s="63"/>
      <c r="W87" s="65"/>
    </row>
    <row r="88" spans="1:23" ht="15.75">
      <c r="A88" s="49">
        <v>83</v>
      </c>
      <c r="B88" s="44" t="s">
        <v>275</v>
      </c>
      <c r="C88" s="87">
        <v>715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64">
        <v>10.8</v>
      </c>
      <c r="O88" s="55"/>
      <c r="P88" s="55"/>
      <c r="Q88" s="62"/>
      <c r="R88" s="62"/>
      <c r="S88" s="62"/>
      <c r="T88" s="55"/>
      <c r="U88" s="55"/>
      <c r="V88" s="63"/>
      <c r="W88" s="65">
        <f>SUM(D88:V88)</f>
        <v>10.8</v>
      </c>
    </row>
    <row r="89" spans="1:23" ht="15.75">
      <c r="A89" s="49">
        <v>84</v>
      </c>
      <c r="B89" s="41" t="s">
        <v>276</v>
      </c>
      <c r="C89" s="92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64"/>
      <c r="O89" s="55"/>
      <c r="P89" s="55"/>
      <c r="Q89" s="62"/>
      <c r="R89" s="62"/>
      <c r="S89" s="62"/>
      <c r="T89" s="55"/>
      <c r="U89" s="55"/>
      <c r="V89" s="63"/>
      <c r="W89" s="65"/>
    </row>
    <row r="90" spans="1:23" ht="15.75">
      <c r="A90" s="49">
        <v>85</v>
      </c>
      <c r="B90" s="41" t="s">
        <v>277</v>
      </c>
      <c r="C90" s="92">
        <v>403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64">
        <v>7.2</v>
      </c>
      <c r="O90" s="55"/>
      <c r="P90" s="55"/>
      <c r="Q90" s="62"/>
      <c r="R90" s="62"/>
      <c r="S90" s="62"/>
      <c r="T90" s="55"/>
      <c r="U90" s="55"/>
      <c r="V90" s="63"/>
      <c r="W90" s="65">
        <f>SUM(D90:V90)</f>
        <v>7.2</v>
      </c>
    </row>
    <row r="91" spans="1:23" ht="15.75">
      <c r="A91" s="49">
        <v>86</v>
      </c>
      <c r="B91" s="41" t="s">
        <v>278</v>
      </c>
      <c r="C91" s="92">
        <v>808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64">
        <v>3.3</v>
      </c>
      <c r="O91" s="55"/>
      <c r="P91" s="55"/>
      <c r="Q91" s="62"/>
      <c r="R91" s="62"/>
      <c r="S91" s="62"/>
      <c r="T91" s="55"/>
      <c r="U91" s="55"/>
      <c r="V91" s="63"/>
      <c r="W91" s="65">
        <f>SUM(D91:V91)</f>
        <v>3.3</v>
      </c>
    </row>
    <row r="92" spans="1:23" ht="25.5">
      <c r="A92" s="49">
        <v>87</v>
      </c>
      <c r="B92" s="41" t="s">
        <v>279</v>
      </c>
      <c r="C92" s="92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64"/>
      <c r="O92" s="55"/>
      <c r="P92" s="55"/>
      <c r="Q92" s="62"/>
      <c r="R92" s="62"/>
      <c r="S92" s="62"/>
      <c r="T92" s="55"/>
      <c r="U92" s="55"/>
      <c r="V92" s="63"/>
      <c r="W92" s="65"/>
    </row>
    <row r="93" spans="1:23" ht="15.75">
      <c r="A93" s="49">
        <v>88</v>
      </c>
      <c r="B93" s="38" t="s">
        <v>280</v>
      </c>
      <c r="C93" s="92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64"/>
      <c r="O93" s="55"/>
      <c r="P93" s="55"/>
      <c r="Q93" s="62"/>
      <c r="R93" s="62"/>
      <c r="S93" s="62"/>
      <c r="T93" s="55"/>
      <c r="U93" s="55"/>
      <c r="V93" s="63"/>
      <c r="W93" s="65"/>
    </row>
    <row r="94" spans="1:23" ht="15.75">
      <c r="A94" s="49">
        <v>89</v>
      </c>
      <c r="B94" s="38" t="s">
        <v>230</v>
      </c>
      <c r="C94" s="92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64"/>
      <c r="O94" s="55"/>
      <c r="P94" s="55"/>
      <c r="Q94" s="62"/>
      <c r="R94" s="62"/>
      <c r="S94" s="62"/>
      <c r="T94" s="55"/>
      <c r="U94" s="55"/>
      <c r="V94" s="63"/>
      <c r="W94" s="65"/>
    </row>
    <row r="95" spans="1:23" ht="15.75">
      <c r="A95" s="49">
        <v>90</v>
      </c>
      <c r="B95" s="38" t="s">
        <v>231</v>
      </c>
      <c r="C95" s="92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64"/>
      <c r="O95" s="55"/>
      <c r="P95" s="55"/>
      <c r="Q95" s="62"/>
      <c r="R95" s="62"/>
      <c r="S95" s="62"/>
      <c r="T95" s="55"/>
      <c r="U95" s="55"/>
      <c r="V95" s="63"/>
      <c r="W95" s="65"/>
    </row>
    <row r="96" spans="1:23" ht="15.75">
      <c r="A96" s="49">
        <v>91</v>
      </c>
      <c r="B96" s="41" t="s">
        <v>281</v>
      </c>
      <c r="C96" s="92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64"/>
      <c r="O96" s="55"/>
      <c r="P96" s="55"/>
      <c r="Q96" s="62"/>
      <c r="R96" s="62"/>
      <c r="S96" s="62"/>
      <c r="T96" s="55"/>
      <c r="U96" s="55"/>
      <c r="V96" s="63"/>
      <c r="W96" s="65"/>
    </row>
    <row r="97" spans="1:23" ht="15.75">
      <c r="A97" s="49">
        <v>92</v>
      </c>
      <c r="B97" s="38" t="s">
        <v>232</v>
      </c>
      <c r="C97" s="92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64"/>
      <c r="O97" s="55"/>
      <c r="P97" s="55"/>
      <c r="Q97" s="62"/>
      <c r="R97" s="62"/>
      <c r="S97" s="62"/>
      <c r="T97" s="55"/>
      <c r="U97" s="55"/>
      <c r="V97" s="63"/>
      <c r="W97" s="65"/>
    </row>
    <row r="98" spans="1:23" ht="15.75">
      <c r="A98" s="49">
        <v>93</v>
      </c>
      <c r="B98" s="38" t="s">
        <v>282</v>
      </c>
      <c r="C98" s="92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64"/>
      <c r="O98" s="55"/>
      <c r="P98" s="55"/>
      <c r="Q98" s="62"/>
      <c r="R98" s="62"/>
      <c r="S98" s="62"/>
      <c r="T98" s="55"/>
      <c r="U98" s="55"/>
      <c r="V98" s="63"/>
      <c r="W98" s="65"/>
    </row>
    <row r="99" spans="1:23" ht="15.75">
      <c r="A99" s="49">
        <v>94</v>
      </c>
      <c r="B99" s="38" t="s">
        <v>283</v>
      </c>
      <c r="C99" s="92">
        <v>479</v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64">
        <v>3.5</v>
      </c>
      <c r="O99" s="55"/>
      <c r="P99" s="55"/>
      <c r="Q99" s="62"/>
      <c r="R99" s="62"/>
      <c r="S99" s="62"/>
      <c r="T99" s="55"/>
      <c r="U99" s="55"/>
      <c r="V99" s="63"/>
      <c r="W99" s="65">
        <f>SUM(D99:V99)</f>
        <v>3.5</v>
      </c>
    </row>
    <row r="100" spans="1:23" ht="15.75">
      <c r="A100" s="49">
        <v>95</v>
      </c>
      <c r="B100" s="38" t="s">
        <v>233</v>
      </c>
      <c r="C100" s="92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64"/>
      <c r="O100" s="55"/>
      <c r="P100" s="55"/>
      <c r="Q100" s="62"/>
      <c r="R100" s="62"/>
      <c r="S100" s="62"/>
      <c r="T100" s="55"/>
      <c r="U100" s="55"/>
      <c r="V100" s="63"/>
      <c r="W100" s="65"/>
    </row>
    <row r="101" spans="1:23" ht="15.75">
      <c r="A101" s="49">
        <v>96</v>
      </c>
      <c r="B101" s="38" t="s">
        <v>284</v>
      </c>
      <c r="C101" s="92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64"/>
      <c r="O101" s="55"/>
      <c r="P101" s="55"/>
      <c r="Q101" s="62"/>
      <c r="R101" s="62"/>
      <c r="S101" s="62"/>
      <c r="T101" s="55"/>
      <c r="U101" s="55"/>
      <c r="V101" s="63"/>
      <c r="W101" s="65"/>
    </row>
    <row r="102" spans="1:23" ht="15.75">
      <c r="A102" s="49">
        <v>97</v>
      </c>
      <c r="B102" s="38" t="s">
        <v>285</v>
      </c>
      <c r="C102" s="92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64"/>
      <c r="O102" s="55"/>
      <c r="P102" s="55"/>
      <c r="Q102" s="62"/>
      <c r="R102" s="62"/>
      <c r="S102" s="62"/>
      <c r="T102" s="55"/>
      <c r="U102" s="55"/>
      <c r="V102" s="63"/>
      <c r="W102" s="65"/>
    </row>
    <row r="103" spans="1:23" ht="15.75">
      <c r="A103" s="49">
        <v>98</v>
      </c>
      <c r="B103" s="38" t="s">
        <v>234</v>
      </c>
      <c r="C103" s="92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64"/>
      <c r="O103" s="55"/>
      <c r="P103" s="55"/>
      <c r="Q103" s="62"/>
      <c r="R103" s="62"/>
      <c r="S103" s="62"/>
      <c r="T103" s="55"/>
      <c r="U103" s="55"/>
      <c r="V103" s="63"/>
      <c r="W103" s="65"/>
    </row>
    <row r="104" spans="1:23" ht="15.75">
      <c r="A104" s="49">
        <v>99</v>
      </c>
      <c r="B104" s="38" t="s">
        <v>286</v>
      </c>
      <c r="C104" s="92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64"/>
      <c r="O104" s="55"/>
      <c r="P104" s="55"/>
      <c r="Q104" s="62"/>
      <c r="R104" s="62"/>
      <c r="S104" s="62"/>
      <c r="T104" s="55"/>
      <c r="U104" s="55"/>
      <c r="V104" s="63"/>
      <c r="W104" s="65"/>
    </row>
    <row r="105" spans="1:23" ht="76.5">
      <c r="A105" s="49">
        <v>100</v>
      </c>
      <c r="B105" s="38" t="s">
        <v>287</v>
      </c>
      <c r="C105" s="92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64"/>
      <c r="O105" s="55"/>
      <c r="P105" s="55"/>
      <c r="Q105" s="62"/>
      <c r="R105" s="62"/>
      <c r="S105" s="62"/>
      <c r="T105" s="55"/>
      <c r="U105" s="55"/>
      <c r="V105" s="63"/>
      <c r="W105" s="65"/>
    </row>
    <row r="106" spans="1:23" ht="76.5" customHeight="1">
      <c r="A106" s="49">
        <v>101</v>
      </c>
      <c r="B106" s="38" t="s">
        <v>288</v>
      </c>
      <c r="C106" s="92">
        <v>956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64">
        <v>4</v>
      </c>
      <c r="O106" s="55"/>
      <c r="P106" s="55"/>
      <c r="Q106" s="62"/>
      <c r="R106" s="62"/>
      <c r="S106" s="62"/>
      <c r="T106" s="55"/>
      <c r="U106" s="55"/>
      <c r="V106" s="63"/>
      <c r="W106" s="65">
        <f aca="true" t="shared" si="2" ref="W106:W121">SUM(D106:V106)</f>
        <v>4</v>
      </c>
    </row>
    <row r="107" spans="1:23" ht="15.75">
      <c r="A107" s="49">
        <v>102</v>
      </c>
      <c r="B107" s="38" t="s">
        <v>289</v>
      </c>
      <c r="C107" s="92">
        <v>490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64">
        <v>2.6</v>
      </c>
      <c r="O107" s="55"/>
      <c r="P107" s="55"/>
      <c r="Q107" s="62"/>
      <c r="R107" s="62"/>
      <c r="S107" s="62"/>
      <c r="T107" s="55"/>
      <c r="U107" s="55"/>
      <c r="V107" s="63"/>
      <c r="W107" s="65">
        <f t="shared" si="2"/>
        <v>2.6</v>
      </c>
    </row>
    <row r="108" spans="1:23" ht="15.75">
      <c r="A108" s="49">
        <v>103</v>
      </c>
      <c r="B108" s="38" t="s">
        <v>290</v>
      </c>
      <c r="C108" s="92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64"/>
      <c r="O108" s="55"/>
      <c r="P108" s="55"/>
      <c r="Q108" s="62"/>
      <c r="R108" s="62"/>
      <c r="S108" s="62"/>
      <c r="T108" s="55"/>
      <c r="U108" s="55"/>
      <c r="V108" s="63"/>
      <c r="W108" s="65"/>
    </row>
    <row r="109" spans="1:23" ht="25.5">
      <c r="A109" s="49">
        <v>104</v>
      </c>
      <c r="B109" s="45" t="s">
        <v>291</v>
      </c>
      <c r="C109" s="75">
        <v>926</v>
      </c>
      <c r="D109" s="68"/>
      <c r="E109" s="68"/>
      <c r="F109" s="68"/>
      <c r="G109" s="68"/>
      <c r="H109" s="68"/>
      <c r="I109" s="68"/>
      <c r="J109" s="68"/>
      <c r="K109" s="68">
        <v>58</v>
      </c>
      <c r="L109" s="68"/>
      <c r="M109" s="68"/>
      <c r="N109" s="68">
        <v>173</v>
      </c>
      <c r="O109" s="144"/>
      <c r="P109" s="68"/>
      <c r="Q109" s="145"/>
      <c r="R109" s="145"/>
      <c r="S109" s="145"/>
      <c r="T109" s="68"/>
      <c r="U109" s="68"/>
      <c r="V109" s="146"/>
      <c r="W109" s="65">
        <f t="shared" si="2"/>
        <v>231</v>
      </c>
    </row>
    <row r="110" spans="1:23" ht="15.75">
      <c r="A110" s="49">
        <v>105</v>
      </c>
      <c r="B110" s="46" t="s">
        <v>235</v>
      </c>
      <c r="C110" s="75">
        <v>754</v>
      </c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>
        <f>145.1-141.6</f>
        <v>3.5</v>
      </c>
      <c r="O110" s="144"/>
      <c r="P110" s="68"/>
      <c r="Q110" s="145"/>
      <c r="R110" s="145"/>
      <c r="S110" s="145"/>
      <c r="T110" s="68">
        <v>141.6</v>
      </c>
      <c r="U110" s="68"/>
      <c r="V110" s="146"/>
      <c r="W110" s="65">
        <f t="shared" si="2"/>
        <v>145.1</v>
      </c>
    </row>
    <row r="111" spans="1:23" ht="25.5">
      <c r="A111" s="49">
        <v>106</v>
      </c>
      <c r="B111" s="46" t="s">
        <v>292</v>
      </c>
      <c r="C111" s="75">
        <v>634</v>
      </c>
      <c r="D111" s="68"/>
      <c r="E111" s="68"/>
      <c r="F111" s="68"/>
      <c r="G111" s="68"/>
      <c r="H111" s="68">
        <v>100</v>
      </c>
      <c r="I111" s="68"/>
      <c r="J111" s="68"/>
      <c r="K111" s="68"/>
      <c r="L111" s="68"/>
      <c r="M111" s="68"/>
      <c r="N111" s="68">
        <v>478.2</v>
      </c>
      <c r="O111" s="144"/>
      <c r="P111" s="68"/>
      <c r="Q111" s="145"/>
      <c r="R111" s="145"/>
      <c r="S111" s="145"/>
      <c r="T111" s="68"/>
      <c r="U111" s="68"/>
      <c r="V111" s="146"/>
      <c r="W111" s="65">
        <f t="shared" si="2"/>
        <v>578.2</v>
      </c>
    </row>
    <row r="112" spans="1:23" ht="15.75">
      <c r="A112" s="49">
        <v>107</v>
      </c>
      <c r="B112" s="46" t="s">
        <v>236</v>
      </c>
      <c r="C112" s="75">
        <v>746</v>
      </c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>
        <v>101.2</v>
      </c>
      <c r="O112" s="144"/>
      <c r="P112" s="68"/>
      <c r="Q112" s="145"/>
      <c r="R112" s="145"/>
      <c r="S112" s="145"/>
      <c r="T112" s="68">
        <v>151.5</v>
      </c>
      <c r="U112" s="68"/>
      <c r="V112" s="146"/>
      <c r="W112" s="65">
        <f t="shared" si="2"/>
        <v>252.7</v>
      </c>
    </row>
    <row r="113" spans="1:23" ht="25.5">
      <c r="A113" s="49">
        <v>108</v>
      </c>
      <c r="B113" s="46" t="s">
        <v>293</v>
      </c>
      <c r="C113" s="75">
        <v>407</v>
      </c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>
        <v>169.3</v>
      </c>
      <c r="O113" s="144"/>
      <c r="P113" s="68"/>
      <c r="Q113" s="145"/>
      <c r="R113" s="145"/>
      <c r="S113" s="145"/>
      <c r="T113" s="68"/>
      <c r="U113" s="68"/>
      <c r="V113" s="146"/>
      <c r="W113" s="65">
        <f t="shared" si="2"/>
        <v>169.3</v>
      </c>
    </row>
    <row r="114" spans="1:23" ht="51">
      <c r="A114" s="49">
        <v>109</v>
      </c>
      <c r="B114" s="46" t="s">
        <v>237</v>
      </c>
      <c r="C114" s="75">
        <v>850</v>
      </c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>
        <v>6.1</v>
      </c>
      <c r="O114" s="144"/>
      <c r="P114" s="68"/>
      <c r="Q114" s="145"/>
      <c r="R114" s="145"/>
      <c r="S114" s="145"/>
      <c r="T114" s="68"/>
      <c r="U114" s="68"/>
      <c r="V114" s="146"/>
      <c r="W114" s="65">
        <f t="shared" si="2"/>
        <v>6.1</v>
      </c>
    </row>
    <row r="115" spans="1:23" ht="15.75">
      <c r="A115" s="49">
        <v>110</v>
      </c>
      <c r="B115" s="46" t="s">
        <v>294</v>
      </c>
      <c r="C115" s="75">
        <v>366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>
        <v>119.1</v>
      </c>
      <c r="O115" s="144"/>
      <c r="P115" s="68"/>
      <c r="Q115" s="68"/>
      <c r="R115" s="68"/>
      <c r="S115" s="68"/>
      <c r="T115" s="68"/>
      <c r="U115" s="147"/>
      <c r="V115" s="146"/>
      <c r="W115" s="65">
        <f t="shared" si="2"/>
        <v>119.1</v>
      </c>
    </row>
    <row r="116" spans="1:23" ht="38.25">
      <c r="A116" s="49">
        <v>111</v>
      </c>
      <c r="B116" s="46" t="s">
        <v>295</v>
      </c>
      <c r="C116" s="75">
        <v>327</v>
      </c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>
        <v>229.7</v>
      </c>
      <c r="O116" s="144"/>
      <c r="P116" s="68"/>
      <c r="Q116" s="145"/>
      <c r="R116" s="145"/>
      <c r="S116" s="145"/>
      <c r="T116" s="68">
        <v>3</v>
      </c>
      <c r="U116" s="68"/>
      <c r="V116" s="146"/>
      <c r="W116" s="65">
        <f t="shared" si="2"/>
        <v>232.7</v>
      </c>
    </row>
    <row r="117" spans="1:23" ht="46.5" customHeight="1">
      <c r="A117" s="49">
        <v>112</v>
      </c>
      <c r="B117" s="46" t="s">
        <v>238</v>
      </c>
      <c r="C117" s="75">
        <v>841</v>
      </c>
      <c r="D117" s="68"/>
      <c r="E117" s="68"/>
      <c r="F117" s="68"/>
      <c r="G117" s="68"/>
      <c r="H117" s="68"/>
      <c r="I117" s="68"/>
      <c r="J117" s="68"/>
      <c r="K117" s="68">
        <v>58</v>
      </c>
      <c r="L117" s="68"/>
      <c r="M117" s="68"/>
      <c r="N117" s="68">
        <v>243.5</v>
      </c>
      <c r="O117" s="144"/>
      <c r="P117" s="68"/>
      <c r="Q117" s="145"/>
      <c r="R117" s="145"/>
      <c r="S117" s="145"/>
      <c r="T117" s="68"/>
      <c r="U117" s="68"/>
      <c r="V117" s="146"/>
      <c r="W117" s="65">
        <f t="shared" si="2"/>
        <v>301.5</v>
      </c>
    </row>
    <row r="118" spans="1:23" ht="15.75">
      <c r="A118" s="49">
        <v>113</v>
      </c>
      <c r="B118" s="46" t="s">
        <v>239</v>
      </c>
      <c r="C118" s="75">
        <v>1130</v>
      </c>
      <c r="D118" s="68"/>
      <c r="E118" s="68"/>
      <c r="F118" s="68"/>
      <c r="G118" s="68"/>
      <c r="H118" s="68"/>
      <c r="I118" s="68"/>
      <c r="J118" s="68"/>
      <c r="K118" s="68">
        <v>58</v>
      </c>
      <c r="L118" s="68"/>
      <c r="M118" s="68"/>
      <c r="N118" s="68">
        <v>1.7</v>
      </c>
      <c r="O118" s="144"/>
      <c r="P118" s="68"/>
      <c r="Q118" s="145"/>
      <c r="R118" s="145"/>
      <c r="S118" s="145"/>
      <c r="T118" s="68"/>
      <c r="U118" s="68"/>
      <c r="V118" s="146"/>
      <c r="W118" s="65">
        <f t="shared" si="2"/>
        <v>59.7</v>
      </c>
    </row>
    <row r="119" spans="1:23" ht="15.75">
      <c r="A119" s="49">
        <v>114</v>
      </c>
      <c r="B119" s="46" t="s">
        <v>240</v>
      </c>
      <c r="C119" s="75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144"/>
      <c r="P119" s="68"/>
      <c r="Q119" s="68"/>
      <c r="R119" s="68"/>
      <c r="S119" s="68"/>
      <c r="T119" s="68"/>
      <c r="U119" s="68"/>
      <c r="V119" s="146"/>
      <c r="W119" s="65"/>
    </row>
    <row r="120" spans="1:23" ht="15.75">
      <c r="A120" s="49">
        <v>115</v>
      </c>
      <c r="B120" s="46" t="s">
        <v>241</v>
      </c>
      <c r="C120" s="75">
        <v>999</v>
      </c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>
        <v>298.4</v>
      </c>
      <c r="O120" s="144"/>
      <c r="P120" s="68"/>
      <c r="Q120" s="68"/>
      <c r="R120" s="68"/>
      <c r="S120" s="68"/>
      <c r="T120" s="68"/>
      <c r="U120" s="68"/>
      <c r="V120" s="146"/>
      <c r="W120" s="65">
        <f t="shared" si="2"/>
        <v>298.4</v>
      </c>
    </row>
    <row r="121" spans="1:23" ht="15.75">
      <c r="A121" s="49">
        <v>116</v>
      </c>
      <c r="B121" s="46" t="s">
        <v>318</v>
      </c>
      <c r="C121" s="46">
        <v>534</v>
      </c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>
        <v>12.7</v>
      </c>
      <c r="O121" s="144"/>
      <c r="P121" s="68"/>
      <c r="Q121" s="68"/>
      <c r="R121" s="68"/>
      <c r="S121" s="68"/>
      <c r="T121" s="68"/>
      <c r="U121" s="68"/>
      <c r="V121" s="146"/>
      <c r="W121" s="65">
        <f t="shared" si="2"/>
        <v>12.7</v>
      </c>
    </row>
    <row r="122" spans="1:23" ht="15.75">
      <c r="A122" s="49">
        <v>117</v>
      </c>
      <c r="B122" s="55" t="s">
        <v>306</v>
      </c>
      <c r="C122" s="7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62"/>
      <c r="R122" s="62"/>
      <c r="S122" s="62"/>
      <c r="T122" s="55"/>
      <c r="U122" s="55"/>
      <c r="V122" s="63"/>
      <c r="W122" s="69"/>
    </row>
    <row r="123" spans="1:23" ht="15.75">
      <c r="A123" s="49">
        <v>118</v>
      </c>
      <c r="B123" s="55" t="s">
        <v>398</v>
      </c>
      <c r="C123" s="75">
        <v>633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>
        <v>1.4</v>
      </c>
      <c r="O123" s="55"/>
      <c r="P123" s="55"/>
      <c r="Q123" s="55"/>
      <c r="R123" s="55"/>
      <c r="S123" s="55"/>
      <c r="T123" s="55"/>
      <c r="U123" s="55"/>
      <c r="V123" s="63"/>
      <c r="W123" s="69">
        <f aca="true" t="shared" si="3" ref="W123:W138">SUM(D123:V123)</f>
        <v>1.4</v>
      </c>
    </row>
    <row r="124" spans="1:23" ht="15.75">
      <c r="A124" s="49">
        <v>119</v>
      </c>
      <c r="B124" s="55" t="s">
        <v>307</v>
      </c>
      <c r="C124" s="7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63"/>
      <c r="W124" s="69"/>
    </row>
    <row r="125" spans="1:23" ht="15.75">
      <c r="A125" s="49">
        <v>120</v>
      </c>
      <c r="B125" s="55" t="s">
        <v>399</v>
      </c>
      <c r="C125" s="75">
        <v>1361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>
        <v>1201.4</v>
      </c>
      <c r="O125" s="55"/>
      <c r="P125" s="55"/>
      <c r="Q125" s="55"/>
      <c r="R125" s="55"/>
      <c r="S125" s="55"/>
      <c r="T125" s="55"/>
      <c r="U125" s="55"/>
      <c r="V125" s="63"/>
      <c r="W125" s="69">
        <f t="shared" si="3"/>
        <v>1201.4</v>
      </c>
    </row>
    <row r="126" spans="1:23" ht="15.75">
      <c r="A126" s="49">
        <v>121</v>
      </c>
      <c r="B126" s="55" t="s">
        <v>400</v>
      </c>
      <c r="C126" s="7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63"/>
      <c r="W126" s="69"/>
    </row>
    <row r="127" spans="1:23" ht="15.75">
      <c r="A127" s="49">
        <v>122</v>
      </c>
      <c r="B127" s="55" t="s">
        <v>401</v>
      </c>
      <c r="C127" s="7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63"/>
      <c r="W127" s="69"/>
    </row>
    <row r="128" spans="1:23" ht="15.75">
      <c r="A128" s="49">
        <v>123</v>
      </c>
      <c r="B128" s="55" t="s">
        <v>402</v>
      </c>
      <c r="C128" s="75">
        <v>1476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>
        <v>9</v>
      </c>
      <c r="O128" s="55"/>
      <c r="P128" s="55"/>
      <c r="Q128" s="55"/>
      <c r="R128" s="55"/>
      <c r="S128" s="55"/>
      <c r="T128" s="55"/>
      <c r="U128" s="55"/>
      <c r="V128" s="63"/>
      <c r="W128" s="69">
        <f t="shared" si="3"/>
        <v>9</v>
      </c>
    </row>
    <row r="129" spans="1:23" ht="15.75">
      <c r="A129" s="49">
        <v>124</v>
      </c>
      <c r="B129" s="55" t="s">
        <v>403</v>
      </c>
      <c r="C129" s="75">
        <v>2018</v>
      </c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>
        <v>70</v>
      </c>
      <c r="O129" s="55"/>
      <c r="P129" s="55"/>
      <c r="Q129" s="55"/>
      <c r="R129" s="55"/>
      <c r="S129" s="55"/>
      <c r="T129" s="55"/>
      <c r="U129" s="55"/>
      <c r="V129" s="63"/>
      <c r="W129" s="69">
        <f t="shared" si="3"/>
        <v>70</v>
      </c>
    </row>
    <row r="130" spans="1:23" ht="15.75">
      <c r="A130" s="49">
        <v>125</v>
      </c>
      <c r="B130" s="55" t="s">
        <v>404</v>
      </c>
      <c r="C130" s="75">
        <v>1240</v>
      </c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>
        <v>2.6</v>
      </c>
      <c r="O130" s="55"/>
      <c r="P130" s="55"/>
      <c r="Q130" s="55"/>
      <c r="R130" s="55"/>
      <c r="S130" s="55"/>
      <c r="T130" s="55"/>
      <c r="U130" s="55"/>
      <c r="V130" s="63"/>
      <c r="W130" s="69">
        <f t="shared" si="3"/>
        <v>2.6</v>
      </c>
    </row>
    <row r="131" spans="1:23" ht="15.75">
      <c r="A131" s="49">
        <v>126</v>
      </c>
      <c r="B131" s="55" t="s">
        <v>405</v>
      </c>
      <c r="C131" s="75">
        <v>1063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>
        <v>127</v>
      </c>
      <c r="O131" s="55"/>
      <c r="P131" s="55"/>
      <c r="Q131" s="55"/>
      <c r="R131" s="55"/>
      <c r="S131" s="55"/>
      <c r="T131" s="55"/>
      <c r="U131" s="55"/>
      <c r="V131" s="63"/>
      <c r="W131" s="69">
        <f t="shared" si="3"/>
        <v>127</v>
      </c>
    </row>
    <row r="132" spans="1:23" ht="15.75">
      <c r="A132" s="49">
        <v>127</v>
      </c>
      <c r="B132" s="55" t="s">
        <v>304</v>
      </c>
      <c r="C132" s="75">
        <v>1145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>
        <v>2.9</v>
      </c>
      <c r="O132" s="55"/>
      <c r="P132" s="55"/>
      <c r="Q132" s="55"/>
      <c r="R132" s="55"/>
      <c r="S132" s="55"/>
      <c r="T132" s="55"/>
      <c r="U132" s="55"/>
      <c r="V132" s="63"/>
      <c r="W132" s="69">
        <f t="shared" si="3"/>
        <v>2.9</v>
      </c>
    </row>
    <row r="133" spans="1:23" ht="15" customHeight="1">
      <c r="A133" s="49">
        <v>128</v>
      </c>
      <c r="B133" s="55" t="s">
        <v>406</v>
      </c>
      <c r="C133" s="75">
        <v>1499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>
        <v>176.5</v>
      </c>
      <c r="O133" s="55"/>
      <c r="P133" s="55"/>
      <c r="Q133" s="55"/>
      <c r="R133" s="55"/>
      <c r="S133" s="55"/>
      <c r="T133" s="55"/>
      <c r="U133" s="55"/>
      <c r="V133" s="63"/>
      <c r="W133" s="69">
        <f t="shared" si="3"/>
        <v>176.5</v>
      </c>
    </row>
    <row r="134" spans="1:23" ht="15" customHeight="1">
      <c r="A134" s="49">
        <v>129</v>
      </c>
      <c r="B134" s="55" t="s">
        <v>305</v>
      </c>
      <c r="C134" s="75">
        <v>779</v>
      </c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>
        <v>2.9</v>
      </c>
      <c r="O134" s="55"/>
      <c r="P134" s="55"/>
      <c r="Q134" s="55"/>
      <c r="R134" s="55"/>
      <c r="S134" s="55"/>
      <c r="T134" s="55"/>
      <c r="U134" s="55"/>
      <c r="V134" s="63"/>
      <c r="W134" s="69">
        <f t="shared" si="3"/>
        <v>2.9</v>
      </c>
    </row>
    <row r="135" spans="1:23" ht="15" customHeight="1">
      <c r="A135" s="49">
        <v>130</v>
      </c>
      <c r="B135" s="55" t="s">
        <v>302</v>
      </c>
      <c r="C135" s="7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63"/>
      <c r="W135" s="69"/>
    </row>
    <row r="136" spans="1:23" ht="15" customHeight="1">
      <c r="A136" s="49">
        <v>131</v>
      </c>
      <c r="B136" s="55" t="s">
        <v>303</v>
      </c>
      <c r="C136" s="7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63"/>
      <c r="W136" s="69"/>
    </row>
    <row r="137" spans="1:23" ht="15" customHeight="1">
      <c r="A137" s="49">
        <v>132</v>
      </c>
      <c r="B137" s="55" t="s">
        <v>299</v>
      </c>
      <c r="C137" s="75">
        <v>751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>
        <v>200</v>
      </c>
      <c r="O137" s="55"/>
      <c r="P137" s="55"/>
      <c r="Q137" s="55"/>
      <c r="R137" s="55"/>
      <c r="S137" s="55"/>
      <c r="T137" s="55"/>
      <c r="U137" s="55"/>
      <c r="V137" s="63"/>
      <c r="W137" s="69">
        <f t="shared" si="3"/>
        <v>200</v>
      </c>
    </row>
    <row r="138" spans="1:23" ht="15" customHeight="1">
      <c r="A138" s="49">
        <v>133</v>
      </c>
      <c r="B138" s="55" t="s">
        <v>407</v>
      </c>
      <c r="C138" s="75">
        <v>1156</v>
      </c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>
        <v>2.7</v>
      </c>
      <c r="O138" s="55"/>
      <c r="P138" s="55"/>
      <c r="Q138" s="55"/>
      <c r="R138" s="55"/>
      <c r="S138" s="55"/>
      <c r="T138" s="55"/>
      <c r="U138" s="55"/>
      <c r="V138" s="63"/>
      <c r="W138" s="69">
        <f t="shared" si="3"/>
        <v>2.7</v>
      </c>
    </row>
    <row r="139" spans="1:23" ht="15" customHeight="1">
      <c r="A139" s="49">
        <v>134</v>
      </c>
      <c r="B139" s="55" t="s">
        <v>408</v>
      </c>
      <c r="C139" s="7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63"/>
      <c r="W139" s="69"/>
    </row>
    <row r="140" spans="1:23" ht="15" customHeight="1">
      <c r="A140" s="179" t="s">
        <v>23</v>
      </c>
      <c r="B140" s="180"/>
      <c r="C140" s="97">
        <f>SUM(C6:C139)</f>
        <v>70256</v>
      </c>
      <c r="D140" s="66">
        <f aca="true" t="shared" si="4" ref="D140:W140">SUM(D6:D139)</f>
        <v>0</v>
      </c>
      <c r="E140" s="66">
        <f t="shared" si="4"/>
        <v>0</v>
      </c>
      <c r="F140" s="66">
        <f t="shared" si="4"/>
        <v>0</v>
      </c>
      <c r="G140" s="66">
        <f t="shared" si="4"/>
        <v>0</v>
      </c>
      <c r="H140" s="66">
        <f t="shared" si="4"/>
        <v>100</v>
      </c>
      <c r="I140" s="66">
        <f t="shared" si="4"/>
        <v>0</v>
      </c>
      <c r="J140" s="66">
        <f t="shared" si="4"/>
        <v>0</v>
      </c>
      <c r="K140" s="66">
        <f t="shared" si="4"/>
        <v>812</v>
      </c>
      <c r="L140" s="66">
        <f t="shared" si="4"/>
        <v>0</v>
      </c>
      <c r="M140" s="66">
        <f t="shared" si="4"/>
        <v>0</v>
      </c>
      <c r="N140" s="67">
        <f t="shared" si="4"/>
        <v>8790.800000000001</v>
      </c>
      <c r="O140" s="66">
        <f t="shared" si="4"/>
        <v>0</v>
      </c>
      <c r="P140" s="66">
        <f t="shared" si="4"/>
        <v>0</v>
      </c>
      <c r="Q140" s="66">
        <f t="shared" si="4"/>
        <v>0</v>
      </c>
      <c r="R140" s="66">
        <f t="shared" si="4"/>
        <v>0</v>
      </c>
      <c r="S140" s="66">
        <f t="shared" si="4"/>
        <v>0</v>
      </c>
      <c r="T140" s="66">
        <f t="shared" si="4"/>
        <v>297.2</v>
      </c>
      <c r="U140" s="66">
        <f t="shared" si="4"/>
        <v>0</v>
      </c>
      <c r="V140" s="66">
        <f t="shared" si="4"/>
        <v>0</v>
      </c>
      <c r="W140" s="67">
        <f t="shared" si="4"/>
        <v>10000</v>
      </c>
    </row>
    <row r="141" spans="1:23" ht="15.75">
      <c r="A141" s="185" t="s">
        <v>25</v>
      </c>
      <c r="B141" s="185"/>
      <c r="C141" s="185"/>
      <c r="D141" s="185"/>
      <c r="E141" s="185"/>
      <c r="F141" s="185"/>
      <c r="G141" s="185"/>
      <c r="H141" s="185"/>
      <c r="I141" s="185"/>
      <c r="J141" s="185"/>
      <c r="K141" s="9"/>
      <c r="L141" s="9"/>
      <c r="M141" s="9"/>
      <c r="N141" s="148"/>
      <c r="O141" s="9"/>
      <c r="P141" s="9"/>
      <c r="Q141" s="9"/>
      <c r="R141" s="9"/>
      <c r="S141" s="9"/>
      <c r="T141" s="9"/>
      <c r="U141" s="9"/>
      <c r="V141" s="9"/>
      <c r="W141" s="148"/>
    </row>
    <row r="142" spans="1:23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48"/>
      <c r="O142" s="9"/>
      <c r="P142" s="9"/>
      <c r="Q142" s="9"/>
      <c r="R142" s="9"/>
      <c r="S142" s="9"/>
      <c r="T142" s="9"/>
      <c r="U142" s="9"/>
      <c r="V142" s="9"/>
      <c r="W142" s="148"/>
    </row>
    <row r="143" spans="1:23" ht="15.75">
      <c r="A143" s="186" t="s">
        <v>310</v>
      </c>
      <c r="B143" s="186"/>
      <c r="C143" s="14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48"/>
      <c r="O143" s="9"/>
      <c r="P143" s="9"/>
      <c r="Q143" s="9"/>
      <c r="R143" s="9"/>
      <c r="S143" s="9"/>
      <c r="T143" s="9"/>
      <c r="U143" s="9"/>
      <c r="V143" s="9"/>
      <c r="W143" s="148"/>
    </row>
    <row r="144" spans="1:23" ht="15.75">
      <c r="A144" s="9" t="s">
        <v>311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48"/>
      <c r="O144" s="9"/>
      <c r="P144" s="9"/>
      <c r="Q144" s="9"/>
      <c r="R144" s="9"/>
      <c r="S144" s="9"/>
      <c r="T144" s="9"/>
      <c r="U144" s="9"/>
      <c r="V144" s="9"/>
      <c r="W144" s="148"/>
    </row>
  </sheetData>
  <sheetProtection/>
  <autoFilter ref="A5:W142"/>
  <mergeCells count="19">
    <mergeCell ref="W4:W5"/>
    <mergeCell ref="Q4:S4"/>
    <mergeCell ref="T4:T5"/>
    <mergeCell ref="U4:U5"/>
    <mergeCell ref="V4:V5"/>
    <mergeCell ref="P4:P5"/>
    <mergeCell ref="A1:K1"/>
    <mergeCell ref="A2:B2"/>
    <mergeCell ref="A3:B3"/>
    <mergeCell ref="A4:A5"/>
    <mergeCell ref="B4:B5"/>
    <mergeCell ref="D4:K4"/>
    <mergeCell ref="L4:L5"/>
    <mergeCell ref="M4:M5"/>
    <mergeCell ref="N4:O4"/>
    <mergeCell ref="C4:C5"/>
    <mergeCell ref="A140:B140"/>
    <mergeCell ref="A141:J141"/>
    <mergeCell ref="A143:B143"/>
  </mergeCells>
  <printOptions/>
  <pageMargins left="0.5905511811023623" right="0.3937007874015748" top="0.22" bottom="0.29" header="0.23" footer="0.1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7"/>
  <sheetViews>
    <sheetView zoomScale="75" zoomScaleNormal="75" zoomScalePageLayoutView="0" workbookViewId="0" topLeftCell="A1">
      <pane xSplit="2" ySplit="6" topLeftCell="C10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5" sqref="G35"/>
    </sheetView>
  </sheetViews>
  <sheetFormatPr defaultColWidth="9.140625" defaultRowHeight="12.75"/>
  <cols>
    <col min="1" max="1" width="5.8515625" style="3" customWidth="1"/>
    <col min="2" max="2" width="42.7109375" style="8" customWidth="1"/>
    <col min="3" max="3" width="9.8515625" style="9" customWidth="1"/>
    <col min="4" max="4" width="11.28125" style="56" customWidth="1"/>
    <col min="5" max="5" width="11.00390625" style="9" customWidth="1"/>
    <col min="6" max="6" width="8.7109375" style="3" customWidth="1"/>
    <col min="7" max="8" width="10.421875" style="3" customWidth="1"/>
    <col min="9" max="9" width="8.28125" style="9" customWidth="1"/>
    <col min="10" max="10" width="9.8515625" style="9" customWidth="1"/>
    <col min="11" max="11" width="10.28125" style="9" customWidth="1"/>
  </cols>
  <sheetData>
    <row r="1" ht="15.75">
      <c r="K1" s="150"/>
    </row>
    <row r="2" spans="1:11" ht="32.25" customHeight="1">
      <c r="A2" s="194" t="s">
        <v>317</v>
      </c>
      <c r="B2" s="194"/>
      <c r="C2" s="194"/>
      <c r="D2" s="194"/>
      <c r="E2" s="194"/>
      <c r="F2" s="194"/>
      <c r="G2" s="194"/>
      <c r="H2" s="194"/>
      <c r="I2" s="194"/>
      <c r="J2" s="194"/>
      <c r="K2" s="150"/>
    </row>
    <row r="3" spans="1:5" ht="15.75">
      <c r="A3" s="195" t="s">
        <v>321</v>
      </c>
      <c r="B3" s="195"/>
      <c r="C3" s="10"/>
      <c r="D3" s="57"/>
      <c r="E3" s="10"/>
    </row>
    <row r="4" spans="1:5" ht="15.75">
      <c r="A4" s="205" t="s">
        <v>26</v>
      </c>
      <c r="B4" s="205"/>
      <c r="C4" s="10"/>
      <c r="D4" s="57"/>
      <c r="E4" s="10"/>
    </row>
    <row r="5" spans="1:11" ht="15.75">
      <c r="A5" s="206" t="s">
        <v>0</v>
      </c>
      <c r="B5" s="189" t="s">
        <v>30</v>
      </c>
      <c r="C5" s="196" t="s">
        <v>27</v>
      </c>
      <c r="D5" s="197"/>
      <c r="E5" s="198"/>
      <c r="F5" s="199" t="s">
        <v>28</v>
      </c>
      <c r="G5" s="200"/>
      <c r="H5" s="201"/>
      <c r="I5" s="202" t="s">
        <v>29</v>
      </c>
      <c r="J5" s="203"/>
      <c r="K5" s="204"/>
    </row>
    <row r="6" spans="1:11" ht="30">
      <c r="A6" s="207"/>
      <c r="B6" s="190"/>
      <c r="C6" s="11" t="s">
        <v>31</v>
      </c>
      <c r="D6" s="58" t="s">
        <v>32</v>
      </c>
      <c r="E6" s="11" t="s">
        <v>33</v>
      </c>
      <c r="F6" s="11" t="s">
        <v>31</v>
      </c>
      <c r="G6" s="11" t="s">
        <v>32</v>
      </c>
      <c r="H6" s="11" t="s">
        <v>33</v>
      </c>
      <c r="I6" s="11" t="s">
        <v>31</v>
      </c>
      <c r="J6" s="11" t="s">
        <v>32</v>
      </c>
      <c r="K6" s="11" t="s">
        <v>33</v>
      </c>
    </row>
    <row r="7" spans="1:11" ht="15">
      <c r="A7" s="12" t="s">
        <v>34</v>
      </c>
      <c r="B7" s="13" t="s">
        <v>35</v>
      </c>
      <c r="C7" s="14"/>
      <c r="D7" s="127">
        <f>D8+D35+D45+D43+D44+D57+D65+D68</f>
        <v>102619.70000000001</v>
      </c>
      <c r="E7" s="14">
        <v>128</v>
      </c>
      <c r="F7" s="14"/>
      <c r="G7" s="15">
        <f>G8+G35+G45+G43+G44+G57+G65+G68</f>
        <v>6437.400000000001</v>
      </c>
      <c r="H7" s="14">
        <v>22</v>
      </c>
      <c r="I7" s="14"/>
      <c r="J7" s="15">
        <f>J8+J35+J45+J43+J44+J57+J65+J68</f>
        <v>912</v>
      </c>
      <c r="K7" s="14">
        <v>15</v>
      </c>
    </row>
    <row r="8" spans="1:11" ht="14.25">
      <c r="A8" s="16" t="s">
        <v>36</v>
      </c>
      <c r="B8" s="17" t="s">
        <v>37</v>
      </c>
      <c r="C8" s="18"/>
      <c r="D8" s="128">
        <f>SUM(D9:D34)</f>
        <v>32479.57</v>
      </c>
      <c r="E8" s="18">
        <v>87</v>
      </c>
      <c r="F8" s="18"/>
      <c r="G8" s="19">
        <f>SUM(G9:G34)</f>
        <v>6226.700000000001</v>
      </c>
      <c r="H8" s="18">
        <v>17</v>
      </c>
      <c r="I8" s="18"/>
      <c r="J8" s="19">
        <f>SUM(J9:J34)</f>
        <v>0</v>
      </c>
      <c r="K8" s="18"/>
    </row>
    <row r="9" spans="1:11" ht="15">
      <c r="A9" s="20" t="s">
        <v>34</v>
      </c>
      <c r="B9" s="21" t="s">
        <v>38</v>
      </c>
      <c r="C9" s="22">
        <v>3629</v>
      </c>
      <c r="D9" s="59">
        <v>9271</v>
      </c>
      <c r="E9" s="22">
        <v>57</v>
      </c>
      <c r="F9" s="22">
        <v>101</v>
      </c>
      <c r="G9" s="59">
        <v>210</v>
      </c>
      <c r="H9" s="22">
        <v>3</v>
      </c>
      <c r="I9" s="22"/>
      <c r="J9" s="18"/>
      <c r="K9" s="22"/>
    </row>
    <row r="10" spans="1:11" ht="15">
      <c r="A10" s="20" t="s">
        <v>39</v>
      </c>
      <c r="B10" s="21" t="s">
        <v>40</v>
      </c>
      <c r="C10" s="22">
        <v>4814</v>
      </c>
      <c r="D10" s="59">
        <v>6453.9</v>
      </c>
      <c r="E10" s="22">
        <v>55</v>
      </c>
      <c r="F10" s="22">
        <v>15</v>
      </c>
      <c r="G10" s="59">
        <v>54.5</v>
      </c>
      <c r="H10" s="22">
        <v>2</v>
      </c>
      <c r="I10" s="22"/>
      <c r="J10" s="18"/>
      <c r="K10" s="22"/>
    </row>
    <row r="11" spans="1:11" ht="15">
      <c r="A11" s="20" t="s">
        <v>41</v>
      </c>
      <c r="B11" s="21" t="s">
        <v>42</v>
      </c>
      <c r="C11" s="22">
        <v>1749</v>
      </c>
      <c r="D11" s="59">
        <v>3876</v>
      </c>
      <c r="E11" s="22">
        <v>44</v>
      </c>
      <c r="F11" s="22">
        <v>5</v>
      </c>
      <c r="G11" s="59">
        <v>110.3</v>
      </c>
      <c r="H11" s="22">
        <v>1</v>
      </c>
      <c r="I11" s="22"/>
      <c r="J11" s="18"/>
      <c r="K11" s="22"/>
    </row>
    <row r="12" spans="1:11" ht="15">
      <c r="A12" s="20" t="s">
        <v>43</v>
      </c>
      <c r="B12" s="21" t="s">
        <v>44</v>
      </c>
      <c r="C12" s="22">
        <v>120</v>
      </c>
      <c r="D12" s="59">
        <v>211.9</v>
      </c>
      <c r="E12" s="22">
        <v>6</v>
      </c>
      <c r="F12" s="22">
        <v>0</v>
      </c>
      <c r="G12" s="59">
        <v>0</v>
      </c>
      <c r="H12" s="22">
        <v>0</v>
      </c>
      <c r="I12" s="22"/>
      <c r="J12" s="18"/>
      <c r="K12" s="22"/>
    </row>
    <row r="13" spans="1:11" ht="30">
      <c r="A13" s="20" t="s">
        <v>45</v>
      </c>
      <c r="B13" s="21" t="s">
        <v>46</v>
      </c>
      <c r="C13" s="22">
        <v>426</v>
      </c>
      <c r="D13" s="59">
        <v>816</v>
      </c>
      <c r="E13" s="22">
        <v>12</v>
      </c>
      <c r="F13" s="22">
        <v>10</v>
      </c>
      <c r="G13" s="59">
        <v>36.6</v>
      </c>
      <c r="H13" s="22">
        <v>1</v>
      </c>
      <c r="I13" s="22"/>
      <c r="J13" s="18"/>
      <c r="K13" s="22"/>
    </row>
    <row r="14" spans="1:11" ht="15">
      <c r="A14" s="20" t="s">
        <v>47</v>
      </c>
      <c r="B14" s="21" t="s">
        <v>48</v>
      </c>
      <c r="C14" s="22">
        <v>0</v>
      </c>
      <c r="D14" s="59">
        <v>0</v>
      </c>
      <c r="E14" s="22">
        <v>0</v>
      </c>
      <c r="F14" s="22">
        <v>0</v>
      </c>
      <c r="G14" s="59">
        <v>0</v>
      </c>
      <c r="H14" s="22">
        <v>0</v>
      </c>
      <c r="I14" s="22"/>
      <c r="J14" s="18"/>
      <c r="K14" s="22"/>
    </row>
    <row r="15" spans="1:11" ht="15">
      <c r="A15" s="20" t="s">
        <v>49</v>
      </c>
      <c r="B15" s="21" t="s">
        <v>50</v>
      </c>
      <c r="C15" s="22">
        <v>248</v>
      </c>
      <c r="D15" s="59">
        <v>274.8</v>
      </c>
      <c r="E15" s="22">
        <v>10</v>
      </c>
      <c r="F15" s="22">
        <v>4</v>
      </c>
      <c r="G15" s="59">
        <v>33.6</v>
      </c>
      <c r="H15" s="22">
        <v>1</v>
      </c>
      <c r="I15" s="22"/>
      <c r="J15" s="18"/>
      <c r="K15" s="22"/>
    </row>
    <row r="16" spans="1:11" ht="15">
      <c r="A16" s="20" t="s">
        <v>51</v>
      </c>
      <c r="B16" s="21" t="s">
        <v>52</v>
      </c>
      <c r="C16" s="22">
        <v>35</v>
      </c>
      <c r="D16" s="59">
        <v>353.6</v>
      </c>
      <c r="E16" s="22">
        <v>5</v>
      </c>
      <c r="F16" s="22">
        <v>0</v>
      </c>
      <c r="G16" s="59">
        <v>0</v>
      </c>
      <c r="H16" s="22">
        <v>0</v>
      </c>
      <c r="I16" s="22"/>
      <c r="J16" s="18"/>
      <c r="K16" s="22"/>
    </row>
    <row r="17" spans="1:11" ht="15">
      <c r="A17" s="20" t="s">
        <v>53</v>
      </c>
      <c r="B17" s="21" t="s">
        <v>54</v>
      </c>
      <c r="C17" s="22">
        <v>0</v>
      </c>
      <c r="D17" s="59">
        <v>0</v>
      </c>
      <c r="E17" s="22">
        <v>0</v>
      </c>
      <c r="F17" s="22">
        <v>0</v>
      </c>
      <c r="G17" s="59">
        <v>0</v>
      </c>
      <c r="H17" s="22">
        <v>0</v>
      </c>
      <c r="I17" s="22"/>
      <c r="J17" s="18"/>
      <c r="K17" s="22"/>
    </row>
    <row r="18" spans="1:11" ht="15">
      <c r="A18" s="20" t="s">
        <v>55</v>
      </c>
      <c r="B18" s="21" t="s">
        <v>56</v>
      </c>
      <c r="C18" s="22">
        <v>66</v>
      </c>
      <c r="D18" s="59">
        <v>170.2</v>
      </c>
      <c r="E18" s="22">
        <v>3</v>
      </c>
      <c r="F18" s="22">
        <v>0</v>
      </c>
      <c r="G18" s="59">
        <v>0</v>
      </c>
      <c r="H18" s="22">
        <v>0</v>
      </c>
      <c r="I18" s="22"/>
      <c r="J18" s="18"/>
      <c r="K18" s="22"/>
    </row>
    <row r="19" spans="1:11" ht="15">
      <c r="A19" s="20" t="s">
        <v>57</v>
      </c>
      <c r="B19" s="21" t="s">
        <v>58</v>
      </c>
      <c r="C19" s="22">
        <v>38</v>
      </c>
      <c r="D19" s="59">
        <v>229.7</v>
      </c>
      <c r="E19" s="22">
        <v>3</v>
      </c>
      <c r="F19" s="22">
        <v>13</v>
      </c>
      <c r="G19" s="59">
        <v>2170.1</v>
      </c>
      <c r="H19" s="22">
        <v>3</v>
      </c>
      <c r="I19" s="22"/>
      <c r="J19" s="18"/>
      <c r="K19" s="22"/>
    </row>
    <row r="20" spans="1:11" ht="30">
      <c r="A20" s="20" t="s">
        <v>59</v>
      </c>
      <c r="B20" s="21" t="s">
        <v>60</v>
      </c>
      <c r="C20" s="22">
        <v>6</v>
      </c>
      <c r="D20" s="59">
        <v>48.1</v>
      </c>
      <c r="E20" s="22">
        <v>2</v>
      </c>
      <c r="F20" s="22">
        <v>0</v>
      </c>
      <c r="G20" s="59">
        <v>0</v>
      </c>
      <c r="H20" s="22">
        <v>0</v>
      </c>
      <c r="I20" s="22"/>
      <c r="J20" s="18"/>
      <c r="K20" s="22"/>
    </row>
    <row r="21" spans="1:11" ht="15">
      <c r="A21" s="20" t="s">
        <v>61</v>
      </c>
      <c r="B21" s="21" t="s">
        <v>62</v>
      </c>
      <c r="C21" s="22">
        <v>2</v>
      </c>
      <c r="D21" s="59">
        <v>2.8</v>
      </c>
      <c r="E21" s="22">
        <v>1</v>
      </c>
      <c r="F21" s="22">
        <v>0</v>
      </c>
      <c r="G21" s="59">
        <v>0</v>
      </c>
      <c r="H21" s="22">
        <v>0</v>
      </c>
      <c r="I21" s="22"/>
      <c r="J21" s="18"/>
      <c r="K21" s="22"/>
    </row>
    <row r="22" spans="1:11" ht="27.75" customHeight="1">
      <c r="A22" s="20" t="s">
        <v>63</v>
      </c>
      <c r="B22" s="21" t="s">
        <v>64</v>
      </c>
      <c r="C22" s="22">
        <v>6</v>
      </c>
      <c r="D22" s="59">
        <v>88.7</v>
      </c>
      <c r="E22" s="22">
        <v>3</v>
      </c>
      <c r="F22" s="22">
        <v>24</v>
      </c>
      <c r="G22" s="59">
        <v>120.3</v>
      </c>
      <c r="H22" s="22">
        <v>1</v>
      </c>
      <c r="I22" s="22"/>
      <c r="J22" s="18"/>
      <c r="K22" s="22"/>
    </row>
    <row r="23" spans="1:11" ht="15">
      <c r="A23" s="20" t="s">
        <v>65</v>
      </c>
      <c r="B23" s="21" t="s">
        <v>66</v>
      </c>
      <c r="C23" s="22">
        <v>3764</v>
      </c>
      <c r="D23" s="59">
        <v>5859.5</v>
      </c>
      <c r="E23" s="22">
        <v>38</v>
      </c>
      <c r="F23" s="22">
        <v>105</v>
      </c>
      <c r="G23" s="59">
        <v>190.3</v>
      </c>
      <c r="H23" s="22">
        <v>2</v>
      </c>
      <c r="I23" s="22"/>
      <c r="J23" s="18"/>
      <c r="K23" s="22"/>
    </row>
    <row r="24" spans="1:11" ht="15">
      <c r="A24" s="20" t="s">
        <v>67</v>
      </c>
      <c r="B24" s="21" t="s">
        <v>68</v>
      </c>
      <c r="C24" s="22">
        <v>562</v>
      </c>
      <c r="D24" s="59">
        <v>1545</v>
      </c>
      <c r="E24" s="22">
        <v>7</v>
      </c>
      <c r="F24" s="22">
        <v>0</v>
      </c>
      <c r="G24" s="59">
        <v>0</v>
      </c>
      <c r="H24" s="22">
        <v>0</v>
      </c>
      <c r="I24" s="22"/>
      <c r="J24" s="18"/>
      <c r="K24" s="22"/>
    </row>
    <row r="25" spans="1:11" ht="15">
      <c r="A25" s="20" t="s">
        <v>69</v>
      </c>
      <c r="B25" s="21" t="s">
        <v>70</v>
      </c>
      <c r="C25" s="22">
        <v>1551</v>
      </c>
      <c r="D25" s="59">
        <v>632.5</v>
      </c>
      <c r="E25" s="22">
        <v>15</v>
      </c>
      <c r="F25" s="22">
        <v>0</v>
      </c>
      <c r="G25" s="59">
        <v>0</v>
      </c>
      <c r="H25" s="22">
        <v>0</v>
      </c>
      <c r="I25" s="22"/>
      <c r="J25" s="18"/>
      <c r="K25" s="22"/>
    </row>
    <row r="26" spans="1:11" ht="15">
      <c r="A26" s="20" t="s">
        <v>71</v>
      </c>
      <c r="B26" s="21" t="s">
        <v>72</v>
      </c>
      <c r="C26" s="22">
        <v>297</v>
      </c>
      <c r="D26" s="59">
        <v>737.8</v>
      </c>
      <c r="E26" s="22">
        <v>4</v>
      </c>
      <c r="F26" s="22">
        <v>0</v>
      </c>
      <c r="G26" s="59">
        <v>0</v>
      </c>
      <c r="H26" s="22">
        <v>0</v>
      </c>
      <c r="I26" s="22"/>
      <c r="J26" s="18"/>
      <c r="K26" s="22"/>
    </row>
    <row r="27" spans="1:11" ht="30">
      <c r="A27" s="20" t="s">
        <v>73</v>
      </c>
      <c r="B27" s="21" t="s">
        <v>74</v>
      </c>
      <c r="C27" s="22">
        <v>25</v>
      </c>
      <c r="D27" s="59">
        <v>66.2</v>
      </c>
      <c r="E27" s="22">
        <v>1</v>
      </c>
      <c r="F27" s="22">
        <v>0</v>
      </c>
      <c r="G27" s="59">
        <v>0</v>
      </c>
      <c r="H27" s="22">
        <v>0</v>
      </c>
      <c r="I27" s="22"/>
      <c r="J27" s="18"/>
      <c r="K27" s="22"/>
    </row>
    <row r="28" spans="1:11" ht="15">
      <c r="A28" s="20" t="s">
        <v>75</v>
      </c>
      <c r="B28" s="21" t="s">
        <v>76</v>
      </c>
      <c r="C28" s="22">
        <v>79</v>
      </c>
      <c r="D28" s="59">
        <v>100</v>
      </c>
      <c r="E28" s="22">
        <v>1</v>
      </c>
      <c r="F28" s="22">
        <v>0</v>
      </c>
      <c r="G28" s="59">
        <v>0</v>
      </c>
      <c r="H28" s="22">
        <v>0</v>
      </c>
      <c r="I28" s="22"/>
      <c r="J28" s="18"/>
      <c r="K28" s="22"/>
    </row>
    <row r="29" spans="1:11" ht="15">
      <c r="A29" s="20" t="s">
        <v>77</v>
      </c>
      <c r="B29" s="21" t="s">
        <v>78</v>
      </c>
      <c r="C29" s="22">
        <v>0</v>
      </c>
      <c r="D29" s="59">
        <v>0</v>
      </c>
      <c r="E29" s="22">
        <v>0</v>
      </c>
      <c r="F29" s="22">
        <v>0</v>
      </c>
      <c r="G29" s="59">
        <v>0</v>
      </c>
      <c r="H29" s="22">
        <v>0</v>
      </c>
      <c r="I29" s="22"/>
      <c r="J29" s="18"/>
      <c r="K29" s="22"/>
    </row>
    <row r="30" spans="1:11" ht="15">
      <c r="A30" s="20" t="s">
        <v>79</v>
      </c>
      <c r="B30" s="21" t="s">
        <v>80</v>
      </c>
      <c r="C30" s="22">
        <v>0</v>
      </c>
      <c r="D30" s="59">
        <v>0</v>
      </c>
      <c r="E30" s="22">
        <v>0</v>
      </c>
      <c r="F30" s="22">
        <v>0</v>
      </c>
      <c r="G30" s="59">
        <v>0</v>
      </c>
      <c r="H30" s="22">
        <v>0</v>
      </c>
      <c r="I30" s="22"/>
      <c r="J30" s="18"/>
      <c r="K30" s="22"/>
    </row>
    <row r="31" spans="1:11" ht="15">
      <c r="A31" s="20" t="s">
        <v>81</v>
      </c>
      <c r="B31" s="21" t="s">
        <v>82</v>
      </c>
      <c r="C31" s="22">
        <v>0</v>
      </c>
      <c r="D31" s="59">
        <v>0</v>
      </c>
      <c r="E31" s="22">
        <v>0</v>
      </c>
      <c r="F31" s="22">
        <v>0</v>
      </c>
      <c r="G31" s="59">
        <v>0</v>
      </c>
      <c r="H31" s="22">
        <v>0</v>
      </c>
      <c r="I31" s="22"/>
      <c r="J31" s="18"/>
      <c r="K31" s="22"/>
    </row>
    <row r="32" spans="1:11" ht="15">
      <c r="A32" s="20" t="s">
        <v>83</v>
      </c>
      <c r="B32" s="21" t="s">
        <v>84</v>
      </c>
      <c r="C32" s="22">
        <v>170</v>
      </c>
      <c r="D32" s="59">
        <v>266.8</v>
      </c>
      <c r="E32" s="22">
        <v>8</v>
      </c>
      <c r="F32" s="22">
        <v>0</v>
      </c>
      <c r="G32" s="59">
        <v>0</v>
      </c>
      <c r="H32" s="22">
        <v>0</v>
      </c>
      <c r="I32" s="22"/>
      <c r="J32" s="18"/>
      <c r="K32" s="22"/>
    </row>
    <row r="33" spans="1:11" ht="30">
      <c r="A33" s="20" t="s">
        <v>85</v>
      </c>
      <c r="B33" s="21" t="s">
        <v>86</v>
      </c>
      <c r="C33" s="22">
        <v>1299</v>
      </c>
      <c r="D33" s="59">
        <v>722</v>
      </c>
      <c r="E33" s="22">
        <v>12</v>
      </c>
      <c r="F33" s="22">
        <v>0</v>
      </c>
      <c r="G33" s="59">
        <v>0</v>
      </c>
      <c r="H33" s="22">
        <v>0</v>
      </c>
      <c r="I33" s="22"/>
      <c r="J33" s="18"/>
      <c r="K33" s="22"/>
    </row>
    <row r="34" spans="1:11" ht="15">
      <c r="A34" s="20" t="s">
        <v>87</v>
      </c>
      <c r="B34" s="21" t="s">
        <v>88</v>
      </c>
      <c r="C34" s="22">
        <v>121</v>
      </c>
      <c r="D34" s="59">
        <v>753.07</v>
      </c>
      <c r="E34" s="22">
        <v>7</v>
      </c>
      <c r="F34" s="22">
        <v>260</v>
      </c>
      <c r="G34" s="59">
        <v>3301</v>
      </c>
      <c r="H34" s="22">
        <v>13</v>
      </c>
      <c r="I34" s="22"/>
      <c r="J34" s="18"/>
      <c r="K34" s="22"/>
    </row>
    <row r="35" spans="1:11" ht="28.5">
      <c r="A35" s="23" t="s">
        <v>89</v>
      </c>
      <c r="B35" s="24" t="s">
        <v>90</v>
      </c>
      <c r="C35" s="18"/>
      <c r="D35" s="54">
        <f>SUM(D36:D42)</f>
        <v>7826.499999999999</v>
      </c>
      <c r="E35" s="18">
        <v>56</v>
      </c>
      <c r="F35" s="18"/>
      <c r="G35" s="19">
        <f>SUM(G36:G42)</f>
        <v>210.7</v>
      </c>
      <c r="H35" s="18">
        <v>7</v>
      </c>
      <c r="I35" s="18"/>
      <c r="J35" s="19">
        <f>SUM(J36:J42)</f>
        <v>0</v>
      </c>
      <c r="K35" s="18"/>
    </row>
    <row r="36" spans="1:11" ht="15">
      <c r="A36" s="25" t="s">
        <v>34</v>
      </c>
      <c r="B36" s="26" t="s">
        <v>91</v>
      </c>
      <c r="C36" s="22">
        <v>184</v>
      </c>
      <c r="D36" s="59">
        <v>1385.6</v>
      </c>
      <c r="E36" s="22">
        <v>21</v>
      </c>
      <c r="F36" s="22">
        <v>0</v>
      </c>
      <c r="G36" s="59">
        <v>0</v>
      </c>
      <c r="H36" s="22">
        <v>0</v>
      </c>
      <c r="I36" s="22"/>
      <c r="J36" s="18"/>
      <c r="K36" s="22"/>
    </row>
    <row r="37" spans="1:11" ht="15">
      <c r="A37" s="25" t="s">
        <v>39</v>
      </c>
      <c r="B37" s="26" t="s">
        <v>92</v>
      </c>
      <c r="C37" s="22">
        <v>105</v>
      </c>
      <c r="D37" s="59">
        <v>2317.7</v>
      </c>
      <c r="E37" s="22">
        <v>27</v>
      </c>
      <c r="F37" s="22">
        <v>0</v>
      </c>
      <c r="G37" s="59">
        <v>0</v>
      </c>
      <c r="H37" s="22">
        <v>0</v>
      </c>
      <c r="I37" s="22"/>
      <c r="J37" s="18"/>
      <c r="K37" s="22"/>
    </row>
    <row r="38" spans="1:11" ht="15">
      <c r="A38" s="25" t="s">
        <v>41</v>
      </c>
      <c r="B38" s="26" t="s">
        <v>93</v>
      </c>
      <c r="C38" s="22">
        <v>1689</v>
      </c>
      <c r="D38" s="59">
        <v>1010.1</v>
      </c>
      <c r="E38" s="22">
        <v>29</v>
      </c>
      <c r="F38" s="22">
        <v>10</v>
      </c>
      <c r="G38" s="59">
        <v>30.1</v>
      </c>
      <c r="H38" s="22">
        <v>1</v>
      </c>
      <c r="I38" s="22"/>
      <c r="J38" s="18"/>
      <c r="K38" s="22"/>
    </row>
    <row r="39" spans="1:11" ht="15">
      <c r="A39" s="25" t="s">
        <v>43</v>
      </c>
      <c r="B39" s="26" t="s">
        <v>94</v>
      </c>
      <c r="C39" s="22">
        <v>389</v>
      </c>
      <c r="D39" s="59">
        <v>2163</v>
      </c>
      <c r="E39" s="22">
        <v>38</v>
      </c>
      <c r="F39" s="22">
        <v>0</v>
      </c>
      <c r="G39" s="59">
        <v>0</v>
      </c>
      <c r="H39" s="22">
        <v>0</v>
      </c>
      <c r="I39" s="22"/>
      <c r="J39" s="18"/>
      <c r="K39" s="22"/>
    </row>
    <row r="40" spans="1:11" ht="30">
      <c r="A40" s="25" t="s">
        <v>45</v>
      </c>
      <c r="B40" s="26" t="s">
        <v>191</v>
      </c>
      <c r="C40" s="22">
        <v>184</v>
      </c>
      <c r="D40" s="59">
        <v>561.2</v>
      </c>
      <c r="E40" s="22">
        <v>22</v>
      </c>
      <c r="F40" s="22">
        <v>0</v>
      </c>
      <c r="G40" s="59">
        <v>0</v>
      </c>
      <c r="H40" s="22">
        <v>0</v>
      </c>
      <c r="I40" s="22"/>
      <c r="J40" s="18"/>
      <c r="K40" s="22"/>
    </row>
    <row r="41" spans="1:11" ht="15">
      <c r="A41" s="25" t="s">
        <v>47</v>
      </c>
      <c r="B41" s="26" t="s">
        <v>66</v>
      </c>
      <c r="C41" s="22">
        <v>106</v>
      </c>
      <c r="D41" s="59">
        <v>124.2</v>
      </c>
      <c r="E41" s="22">
        <v>3</v>
      </c>
      <c r="F41" s="22">
        <v>0</v>
      </c>
      <c r="G41" s="59">
        <v>0</v>
      </c>
      <c r="H41" s="22">
        <v>0</v>
      </c>
      <c r="I41" s="22"/>
      <c r="J41" s="18"/>
      <c r="K41" s="22"/>
    </row>
    <row r="42" spans="1:11" ht="15">
      <c r="A42" s="25" t="s">
        <v>49</v>
      </c>
      <c r="B42" s="26" t="s">
        <v>88</v>
      </c>
      <c r="C42" s="22">
        <v>5248</v>
      </c>
      <c r="D42" s="59">
        <v>264.7</v>
      </c>
      <c r="E42" s="22">
        <v>9</v>
      </c>
      <c r="F42" s="22">
        <v>6</v>
      </c>
      <c r="G42" s="59">
        <v>180.6</v>
      </c>
      <c r="H42" s="22">
        <v>9</v>
      </c>
      <c r="I42" s="22"/>
      <c r="J42" s="18"/>
      <c r="K42" s="22"/>
    </row>
    <row r="43" spans="1:11" ht="14.25">
      <c r="A43" s="23" t="s">
        <v>95</v>
      </c>
      <c r="B43" s="17" t="s">
        <v>96</v>
      </c>
      <c r="C43" s="70">
        <v>1253</v>
      </c>
      <c r="D43" s="71">
        <v>2106.9</v>
      </c>
      <c r="E43" s="70">
        <v>44</v>
      </c>
      <c r="F43" s="18"/>
      <c r="G43" s="18"/>
      <c r="H43" s="18"/>
      <c r="I43" s="18"/>
      <c r="J43" s="18"/>
      <c r="K43" s="18"/>
    </row>
    <row r="44" spans="1:11" ht="14.25">
      <c r="A44" s="23" t="s">
        <v>97</v>
      </c>
      <c r="B44" s="24" t="s">
        <v>13</v>
      </c>
      <c r="C44" s="70">
        <v>4854</v>
      </c>
      <c r="D44" s="71">
        <v>2544.1</v>
      </c>
      <c r="E44" s="70">
        <v>45</v>
      </c>
      <c r="F44" s="18"/>
      <c r="G44" s="18"/>
      <c r="H44" s="18"/>
      <c r="I44" s="18"/>
      <c r="J44" s="18"/>
      <c r="K44" s="18"/>
    </row>
    <row r="45" spans="1:11" ht="14.25">
      <c r="A45" s="23" t="s">
        <v>98</v>
      </c>
      <c r="B45" s="24" t="s">
        <v>99</v>
      </c>
      <c r="C45" s="18"/>
      <c r="D45" s="54">
        <f>SUM(D46:D56)</f>
        <v>44647.5</v>
      </c>
      <c r="E45" s="18">
        <v>118</v>
      </c>
      <c r="F45" s="18"/>
      <c r="G45" s="19">
        <f>SUM(G46:G56)</f>
        <v>0</v>
      </c>
      <c r="H45" s="18"/>
      <c r="I45" s="18"/>
      <c r="J45" s="19">
        <f>SUM(J46:J56)</f>
        <v>100</v>
      </c>
      <c r="K45" s="18">
        <v>1</v>
      </c>
    </row>
    <row r="46" spans="1:11" ht="15">
      <c r="A46" s="25" t="s">
        <v>34</v>
      </c>
      <c r="B46" s="21" t="s">
        <v>100</v>
      </c>
      <c r="C46" s="22">
        <v>73</v>
      </c>
      <c r="D46" s="59">
        <v>4886.8</v>
      </c>
      <c r="E46" s="22">
        <v>19</v>
      </c>
      <c r="F46" s="22"/>
      <c r="G46" s="22"/>
      <c r="H46" s="22"/>
      <c r="I46" s="22"/>
      <c r="J46" s="18"/>
      <c r="K46" s="22"/>
    </row>
    <row r="47" spans="1:11" ht="15">
      <c r="A47" s="25" t="s">
        <v>39</v>
      </c>
      <c r="B47" s="21" t="s">
        <v>101</v>
      </c>
      <c r="C47" s="22">
        <v>0</v>
      </c>
      <c r="D47" s="59">
        <v>0</v>
      </c>
      <c r="E47" s="22">
        <v>0</v>
      </c>
      <c r="F47" s="22"/>
      <c r="G47" s="22"/>
      <c r="H47" s="22"/>
      <c r="I47" s="22"/>
      <c r="J47" s="18"/>
      <c r="K47" s="22"/>
    </row>
    <row r="48" spans="1:11" ht="15">
      <c r="A48" s="25" t="s">
        <v>41</v>
      </c>
      <c r="B48" s="21" t="s">
        <v>102</v>
      </c>
      <c r="C48" s="22">
        <v>435</v>
      </c>
      <c r="D48" s="59">
        <v>7992.8</v>
      </c>
      <c r="E48" s="22">
        <v>52</v>
      </c>
      <c r="F48" s="22"/>
      <c r="G48" s="22"/>
      <c r="H48" s="22"/>
      <c r="I48" s="22"/>
      <c r="J48" s="18"/>
      <c r="K48" s="22"/>
    </row>
    <row r="49" spans="1:11" ht="15">
      <c r="A49" s="25" t="s">
        <v>43</v>
      </c>
      <c r="B49" s="21" t="s">
        <v>103</v>
      </c>
      <c r="C49" s="22">
        <v>669</v>
      </c>
      <c r="D49" s="59">
        <v>20959.5</v>
      </c>
      <c r="E49" s="22">
        <v>87</v>
      </c>
      <c r="F49" s="22"/>
      <c r="G49" s="22"/>
      <c r="H49" s="22"/>
      <c r="I49" s="22"/>
      <c r="J49" s="18"/>
      <c r="K49" s="22"/>
    </row>
    <row r="50" spans="1:11" ht="15">
      <c r="A50" s="25" t="s">
        <v>45</v>
      </c>
      <c r="B50" s="21" t="s">
        <v>104</v>
      </c>
      <c r="C50" s="22">
        <v>0</v>
      </c>
      <c r="D50" s="59">
        <v>0</v>
      </c>
      <c r="E50" s="22">
        <v>0</v>
      </c>
      <c r="F50" s="22"/>
      <c r="G50" s="22"/>
      <c r="H50" s="22"/>
      <c r="I50" s="22"/>
      <c r="J50" s="18"/>
      <c r="K50" s="22"/>
    </row>
    <row r="51" spans="1:11" ht="15">
      <c r="A51" s="25" t="s">
        <v>47</v>
      </c>
      <c r="B51" s="21" t="s">
        <v>105</v>
      </c>
      <c r="C51" s="22">
        <v>54</v>
      </c>
      <c r="D51" s="59">
        <v>2692.4</v>
      </c>
      <c r="E51" s="22">
        <v>28</v>
      </c>
      <c r="F51" s="22"/>
      <c r="G51" s="22"/>
      <c r="H51" s="22"/>
      <c r="I51" s="22"/>
      <c r="J51" s="18"/>
      <c r="K51" s="22"/>
    </row>
    <row r="52" spans="1:11" ht="30">
      <c r="A52" s="25" t="s">
        <v>49</v>
      </c>
      <c r="B52" s="21" t="s">
        <v>106</v>
      </c>
      <c r="C52" s="22">
        <v>196</v>
      </c>
      <c r="D52" s="59">
        <v>1646</v>
      </c>
      <c r="E52" s="22">
        <v>42</v>
      </c>
      <c r="F52" s="22"/>
      <c r="G52" s="22"/>
      <c r="H52" s="22"/>
      <c r="I52" s="22"/>
      <c r="J52" s="18"/>
      <c r="K52" s="22"/>
    </row>
    <row r="53" spans="1:11" ht="15">
      <c r="A53" s="25" t="s">
        <v>51</v>
      </c>
      <c r="B53" s="21" t="s">
        <v>107</v>
      </c>
      <c r="C53" s="22">
        <v>0</v>
      </c>
      <c r="D53" s="59">
        <v>0</v>
      </c>
      <c r="E53" s="22">
        <v>0</v>
      </c>
      <c r="F53" s="22"/>
      <c r="G53" s="22"/>
      <c r="H53" s="22"/>
      <c r="I53" s="22"/>
      <c r="J53" s="18"/>
      <c r="K53" s="22"/>
    </row>
    <row r="54" spans="1:11" ht="15">
      <c r="A54" s="25" t="s">
        <v>53</v>
      </c>
      <c r="B54" s="21" t="s">
        <v>108</v>
      </c>
      <c r="C54" s="22">
        <v>177</v>
      </c>
      <c r="D54" s="59">
        <v>3681.3</v>
      </c>
      <c r="E54" s="22">
        <v>28</v>
      </c>
      <c r="F54" s="22"/>
      <c r="G54" s="22"/>
      <c r="H54" s="22"/>
      <c r="I54" s="22"/>
      <c r="J54" s="18"/>
      <c r="K54" s="22"/>
    </row>
    <row r="55" spans="1:11" ht="15">
      <c r="A55" s="25" t="s">
        <v>55</v>
      </c>
      <c r="B55" s="21" t="s">
        <v>109</v>
      </c>
      <c r="C55" s="22">
        <v>46</v>
      </c>
      <c r="D55" s="59">
        <v>121.7</v>
      </c>
      <c r="E55" s="22">
        <v>3</v>
      </c>
      <c r="F55" s="22"/>
      <c r="G55" s="22"/>
      <c r="H55" s="22"/>
      <c r="I55" s="22"/>
      <c r="J55" s="18"/>
      <c r="K55" s="22"/>
    </row>
    <row r="56" spans="1:11" ht="15">
      <c r="A56" s="25" t="s">
        <v>57</v>
      </c>
      <c r="B56" s="21" t="s">
        <v>88</v>
      </c>
      <c r="C56" s="22">
        <v>669</v>
      </c>
      <c r="D56" s="59">
        <v>2667</v>
      </c>
      <c r="E56" s="22">
        <v>44</v>
      </c>
      <c r="F56" s="22"/>
      <c r="G56" s="22"/>
      <c r="H56" s="22"/>
      <c r="I56" s="22">
        <v>1</v>
      </c>
      <c r="J56" s="18">
        <v>100</v>
      </c>
      <c r="K56" s="22">
        <v>1</v>
      </c>
    </row>
    <row r="57" spans="1:11" ht="42.75">
      <c r="A57" s="23" t="s">
        <v>110</v>
      </c>
      <c r="B57" s="24" t="s">
        <v>111</v>
      </c>
      <c r="C57" s="18"/>
      <c r="D57" s="54">
        <f>SUM(D58:D64)</f>
        <v>3360.7999999999997</v>
      </c>
      <c r="E57" s="18">
        <v>72</v>
      </c>
      <c r="F57" s="18"/>
      <c r="G57" s="19">
        <f>SUM(G58:G64)</f>
        <v>0</v>
      </c>
      <c r="H57" s="18"/>
      <c r="I57" s="18"/>
      <c r="J57" s="19">
        <f>SUM(J58:J64)</f>
        <v>0</v>
      </c>
      <c r="K57" s="18"/>
    </row>
    <row r="58" spans="1:11" ht="15">
      <c r="A58" s="25" t="s">
        <v>34</v>
      </c>
      <c r="B58" s="21" t="s">
        <v>112</v>
      </c>
      <c r="C58" s="22">
        <v>359</v>
      </c>
      <c r="D58" s="59">
        <v>1624.4</v>
      </c>
      <c r="E58" s="22">
        <v>49</v>
      </c>
      <c r="F58" s="22"/>
      <c r="G58" s="22"/>
      <c r="H58" s="22"/>
      <c r="I58" s="22"/>
      <c r="J58" s="18"/>
      <c r="K58" s="22"/>
    </row>
    <row r="59" spans="1:11" ht="15">
      <c r="A59" s="25" t="s">
        <v>39</v>
      </c>
      <c r="B59" s="21" t="s">
        <v>113</v>
      </c>
      <c r="C59" s="22">
        <v>1362</v>
      </c>
      <c r="D59" s="59">
        <v>122.6</v>
      </c>
      <c r="E59" s="22">
        <v>14</v>
      </c>
      <c r="F59" s="22"/>
      <c r="G59" s="22"/>
      <c r="H59" s="22"/>
      <c r="I59" s="22"/>
      <c r="J59" s="18"/>
      <c r="K59" s="22"/>
    </row>
    <row r="60" spans="1:11" ht="15">
      <c r="A60" s="25" t="s">
        <v>41</v>
      </c>
      <c r="B60" s="21" t="s">
        <v>114</v>
      </c>
      <c r="C60" s="22">
        <v>99</v>
      </c>
      <c r="D60" s="59">
        <v>90.5</v>
      </c>
      <c r="E60" s="22">
        <v>11</v>
      </c>
      <c r="F60" s="22"/>
      <c r="G60" s="22"/>
      <c r="H60" s="22"/>
      <c r="I60" s="22"/>
      <c r="J60" s="18"/>
      <c r="K60" s="22"/>
    </row>
    <row r="61" spans="1:11" ht="15">
      <c r="A61" s="25" t="s">
        <v>43</v>
      </c>
      <c r="B61" s="21" t="s">
        <v>115</v>
      </c>
      <c r="C61" s="22">
        <v>9</v>
      </c>
      <c r="D61" s="59">
        <v>29.1</v>
      </c>
      <c r="E61" s="22">
        <v>6</v>
      </c>
      <c r="F61" s="22"/>
      <c r="G61" s="22"/>
      <c r="H61" s="22"/>
      <c r="I61" s="22"/>
      <c r="J61" s="18"/>
      <c r="K61" s="22"/>
    </row>
    <row r="62" spans="1:11" ht="15">
      <c r="A62" s="25" t="s">
        <v>45</v>
      </c>
      <c r="B62" s="21" t="s">
        <v>116</v>
      </c>
      <c r="C62" s="22">
        <v>83</v>
      </c>
      <c r="D62" s="59">
        <v>273.3</v>
      </c>
      <c r="E62" s="22">
        <v>19</v>
      </c>
      <c r="F62" s="22"/>
      <c r="G62" s="22"/>
      <c r="H62" s="22"/>
      <c r="I62" s="22"/>
      <c r="J62" s="18"/>
      <c r="K62" s="22"/>
    </row>
    <row r="63" spans="1:11" ht="15">
      <c r="A63" s="25" t="s">
        <v>47</v>
      </c>
      <c r="B63" s="21" t="s">
        <v>117</v>
      </c>
      <c r="C63" s="22">
        <v>2277</v>
      </c>
      <c r="D63" s="59">
        <v>955.8</v>
      </c>
      <c r="E63" s="22">
        <v>45</v>
      </c>
      <c r="F63" s="22"/>
      <c r="G63" s="22"/>
      <c r="H63" s="22"/>
      <c r="I63" s="22"/>
      <c r="J63" s="18"/>
      <c r="K63" s="22"/>
    </row>
    <row r="64" spans="1:11" ht="15">
      <c r="A64" s="25" t="s">
        <v>49</v>
      </c>
      <c r="B64" s="21" t="s">
        <v>118</v>
      </c>
      <c r="C64" s="22">
        <v>146</v>
      </c>
      <c r="D64" s="59">
        <v>265.1</v>
      </c>
      <c r="E64" s="22">
        <v>20</v>
      </c>
      <c r="F64" s="22"/>
      <c r="G64" s="22"/>
      <c r="H64" s="22"/>
      <c r="I64" s="22"/>
      <c r="J64" s="18"/>
      <c r="K64" s="22"/>
    </row>
    <row r="65" spans="1:11" ht="14.25">
      <c r="A65" s="23" t="s">
        <v>119</v>
      </c>
      <c r="B65" s="17" t="s">
        <v>120</v>
      </c>
      <c r="C65" s="18"/>
      <c r="D65" s="128">
        <f>D66+D67</f>
        <v>9024.33</v>
      </c>
      <c r="E65" s="18">
        <v>83</v>
      </c>
      <c r="F65" s="18"/>
      <c r="G65" s="19">
        <f>G66+G67</f>
        <v>0</v>
      </c>
      <c r="H65" s="18"/>
      <c r="I65" s="18"/>
      <c r="J65" s="19">
        <f>J66+J67</f>
        <v>0</v>
      </c>
      <c r="K65" s="18"/>
    </row>
    <row r="66" spans="1:11" ht="15">
      <c r="A66" s="25" t="s">
        <v>34</v>
      </c>
      <c r="B66" s="21" t="s">
        <v>121</v>
      </c>
      <c r="C66" s="22">
        <v>420</v>
      </c>
      <c r="D66" s="59">
        <v>762</v>
      </c>
      <c r="E66" s="22">
        <v>17</v>
      </c>
      <c r="F66" s="22"/>
      <c r="G66" s="22"/>
      <c r="H66" s="22"/>
      <c r="I66" s="22"/>
      <c r="J66" s="18"/>
      <c r="K66" s="22"/>
    </row>
    <row r="67" spans="1:11" ht="15">
      <c r="A67" s="25" t="s">
        <v>39</v>
      </c>
      <c r="B67" s="21" t="s">
        <v>122</v>
      </c>
      <c r="C67" s="22">
        <v>365</v>
      </c>
      <c r="D67" s="127">
        <v>8262.33</v>
      </c>
      <c r="E67" s="22">
        <v>75</v>
      </c>
      <c r="F67" s="22"/>
      <c r="G67" s="22"/>
      <c r="H67" s="22"/>
      <c r="I67" s="22"/>
      <c r="J67" s="18"/>
      <c r="K67" s="22"/>
    </row>
    <row r="68" spans="1:11" ht="42.75">
      <c r="A68" s="23" t="s">
        <v>123</v>
      </c>
      <c r="B68" s="17" t="s">
        <v>124</v>
      </c>
      <c r="C68" s="18"/>
      <c r="D68" s="54">
        <f>SUM(D69:D74)</f>
        <v>630</v>
      </c>
      <c r="E68" s="18">
        <v>11</v>
      </c>
      <c r="F68" s="18"/>
      <c r="G68" s="19">
        <f>SUM(G69:G74)</f>
        <v>0</v>
      </c>
      <c r="H68" s="18"/>
      <c r="I68" s="18"/>
      <c r="J68" s="19">
        <f>SUM(J69:J74)</f>
        <v>812</v>
      </c>
      <c r="K68" s="18">
        <v>14</v>
      </c>
    </row>
    <row r="69" spans="1:11" ht="15">
      <c r="A69" s="25" t="s">
        <v>34</v>
      </c>
      <c r="B69" s="21" t="s">
        <v>125</v>
      </c>
      <c r="C69" s="22">
        <v>1</v>
      </c>
      <c r="D69" s="59">
        <v>50</v>
      </c>
      <c r="E69" s="22">
        <v>1</v>
      </c>
      <c r="F69" s="22"/>
      <c r="G69" s="22"/>
      <c r="H69" s="22"/>
      <c r="I69" s="151">
        <v>2</v>
      </c>
      <c r="J69" s="153">
        <v>33</v>
      </c>
      <c r="K69" s="151">
        <v>1</v>
      </c>
    </row>
    <row r="70" spans="1:11" ht="15">
      <c r="A70" s="25" t="s">
        <v>39</v>
      </c>
      <c r="B70" s="21" t="s">
        <v>99</v>
      </c>
      <c r="C70" s="22">
        <v>5</v>
      </c>
      <c r="D70" s="59">
        <v>112.5</v>
      </c>
      <c r="E70" s="22">
        <v>6</v>
      </c>
      <c r="F70" s="22"/>
      <c r="G70" s="22"/>
      <c r="H70" s="22"/>
      <c r="I70" s="151">
        <v>8</v>
      </c>
      <c r="J70" s="153">
        <v>246.3</v>
      </c>
      <c r="K70" s="151">
        <v>8</v>
      </c>
    </row>
    <row r="71" spans="1:11" ht="15">
      <c r="A71" s="25" t="s">
        <v>41</v>
      </c>
      <c r="B71" s="21" t="s">
        <v>126</v>
      </c>
      <c r="C71" s="22">
        <v>1</v>
      </c>
      <c r="D71" s="59">
        <v>4.8</v>
      </c>
      <c r="E71" s="22">
        <v>1</v>
      </c>
      <c r="F71" s="22"/>
      <c r="G71" s="22"/>
      <c r="H71" s="22"/>
      <c r="I71" s="151">
        <v>21</v>
      </c>
      <c r="J71" s="153">
        <v>405.5</v>
      </c>
      <c r="K71" s="151">
        <v>9</v>
      </c>
    </row>
    <row r="72" spans="1:11" ht="30">
      <c r="A72" s="25" t="s">
        <v>43</v>
      </c>
      <c r="B72" s="21" t="s">
        <v>127</v>
      </c>
      <c r="C72" s="22">
        <v>1</v>
      </c>
      <c r="D72" s="59">
        <v>8</v>
      </c>
      <c r="E72" s="22">
        <v>1</v>
      </c>
      <c r="F72" s="22"/>
      <c r="G72" s="22"/>
      <c r="H72" s="22"/>
      <c r="I72" s="151">
        <v>1</v>
      </c>
      <c r="J72" s="153">
        <v>34.6</v>
      </c>
      <c r="K72" s="151">
        <v>1</v>
      </c>
    </row>
    <row r="73" spans="1:11" ht="15">
      <c r="A73" s="25" t="s">
        <v>45</v>
      </c>
      <c r="B73" s="21" t="s">
        <v>128</v>
      </c>
      <c r="C73" s="22">
        <v>41</v>
      </c>
      <c r="D73" s="59">
        <v>404.7</v>
      </c>
      <c r="E73" s="22">
        <v>9</v>
      </c>
      <c r="F73" s="22"/>
      <c r="G73" s="22"/>
      <c r="H73" s="22"/>
      <c r="I73" s="151">
        <v>26</v>
      </c>
      <c r="J73" s="153">
        <v>69.2</v>
      </c>
      <c r="K73" s="151">
        <v>2</v>
      </c>
    </row>
    <row r="74" spans="1:11" ht="15">
      <c r="A74" s="25" t="s">
        <v>47</v>
      </c>
      <c r="B74" s="21" t="s">
        <v>88</v>
      </c>
      <c r="C74" s="22">
        <v>1</v>
      </c>
      <c r="D74" s="59">
        <v>50</v>
      </c>
      <c r="E74" s="22">
        <v>1</v>
      </c>
      <c r="F74" s="22"/>
      <c r="G74" s="22"/>
      <c r="H74" s="22"/>
      <c r="I74" s="151">
        <v>2</v>
      </c>
      <c r="J74" s="153">
        <v>23.4</v>
      </c>
      <c r="K74" s="151">
        <v>1</v>
      </c>
    </row>
    <row r="75" spans="1:11" ht="28.5">
      <c r="A75" s="23" t="s">
        <v>39</v>
      </c>
      <c r="B75" s="17" t="s">
        <v>129</v>
      </c>
      <c r="C75" s="18"/>
      <c r="D75" s="54"/>
      <c r="E75" s="18"/>
      <c r="F75" s="18"/>
      <c r="G75" s="18"/>
      <c r="H75" s="18"/>
      <c r="I75" s="18"/>
      <c r="J75" s="18"/>
      <c r="K75" s="18"/>
    </row>
    <row r="76" spans="1:11" ht="57">
      <c r="A76" s="23" t="s">
        <v>41</v>
      </c>
      <c r="B76" s="17" t="s">
        <v>130</v>
      </c>
      <c r="C76" s="18"/>
      <c r="D76" s="54">
        <f>D77+D78+D79+D80</f>
        <v>660</v>
      </c>
      <c r="E76" s="18">
        <v>5</v>
      </c>
      <c r="F76" s="18">
        <f>F77+F78+F79+F80</f>
        <v>181</v>
      </c>
      <c r="G76" s="19">
        <f>G77+G78+G79+G80</f>
        <v>3620</v>
      </c>
      <c r="H76" s="18">
        <v>1</v>
      </c>
      <c r="I76" s="18">
        <f>I77+I78+I79+I80</f>
        <v>0</v>
      </c>
      <c r="J76" s="19">
        <f>J77+J78+J79+J80</f>
        <v>0</v>
      </c>
      <c r="K76" s="18"/>
    </row>
    <row r="77" spans="1:11" ht="15">
      <c r="A77" s="35" t="s">
        <v>34</v>
      </c>
      <c r="B77" s="32" t="s">
        <v>192</v>
      </c>
      <c r="C77" s="22">
        <v>1502</v>
      </c>
      <c r="D77" s="59">
        <v>207.6</v>
      </c>
      <c r="E77" s="22">
        <v>1</v>
      </c>
      <c r="F77" s="22">
        <v>181</v>
      </c>
      <c r="G77" s="59">
        <v>3620</v>
      </c>
      <c r="H77" s="22">
        <v>1</v>
      </c>
      <c r="I77" s="22"/>
      <c r="J77" s="18"/>
      <c r="K77" s="22"/>
    </row>
    <row r="78" spans="1:11" ht="15">
      <c r="A78" s="35" t="s">
        <v>39</v>
      </c>
      <c r="B78" s="32" t="s">
        <v>193</v>
      </c>
      <c r="C78" s="22">
        <v>633</v>
      </c>
      <c r="D78" s="59">
        <v>148.9</v>
      </c>
      <c r="E78" s="22">
        <v>2</v>
      </c>
      <c r="F78" s="22"/>
      <c r="G78" s="22"/>
      <c r="H78" s="22"/>
      <c r="I78" s="22"/>
      <c r="J78" s="18"/>
      <c r="K78" s="22"/>
    </row>
    <row r="79" spans="1:11" ht="15">
      <c r="A79" s="35" t="s">
        <v>41</v>
      </c>
      <c r="B79" s="32" t="s">
        <v>194</v>
      </c>
      <c r="C79" s="22">
        <v>458</v>
      </c>
      <c r="D79" s="59">
        <v>53.5</v>
      </c>
      <c r="E79" s="22">
        <v>2</v>
      </c>
      <c r="F79" s="22"/>
      <c r="G79" s="22"/>
      <c r="H79" s="22"/>
      <c r="I79" s="22"/>
      <c r="J79" s="18"/>
      <c r="K79" s="22"/>
    </row>
    <row r="80" spans="1:11" ht="15">
      <c r="A80" s="35" t="s">
        <v>43</v>
      </c>
      <c r="B80" s="32" t="s">
        <v>195</v>
      </c>
      <c r="C80" s="22">
        <v>1262</v>
      </c>
      <c r="D80" s="59">
        <v>250</v>
      </c>
      <c r="E80" s="22">
        <v>2</v>
      </c>
      <c r="F80" s="22"/>
      <c r="G80" s="22"/>
      <c r="H80" s="22"/>
      <c r="I80" s="22"/>
      <c r="J80" s="18"/>
      <c r="K80" s="22"/>
    </row>
    <row r="81" spans="1:11" ht="28.5">
      <c r="A81" s="23" t="s">
        <v>43</v>
      </c>
      <c r="B81" s="17" t="s">
        <v>131</v>
      </c>
      <c r="C81" s="18"/>
      <c r="D81" s="54">
        <f>D82+D102</f>
        <v>185157.25000000003</v>
      </c>
      <c r="E81" s="18">
        <v>126</v>
      </c>
      <c r="F81" s="18"/>
      <c r="G81" s="19">
        <f>G82+G102</f>
        <v>0</v>
      </c>
      <c r="H81" s="18"/>
      <c r="I81" s="18"/>
      <c r="J81" s="19">
        <f>J82+J102</f>
        <v>8790.8</v>
      </c>
      <c r="K81" s="18">
        <v>79</v>
      </c>
    </row>
    <row r="82" spans="1:11" ht="57">
      <c r="A82" s="23" t="s">
        <v>132</v>
      </c>
      <c r="B82" s="17" t="s">
        <v>18</v>
      </c>
      <c r="C82" s="18"/>
      <c r="D82" s="128">
        <f>SUM(D83:D101)</f>
        <v>179203.35000000003</v>
      </c>
      <c r="E82" s="18">
        <v>125</v>
      </c>
      <c r="F82" s="18"/>
      <c r="G82" s="19">
        <f>SUM(G83:G101)</f>
        <v>0</v>
      </c>
      <c r="H82" s="18"/>
      <c r="I82" s="18"/>
      <c r="J82" s="19">
        <f>SUM(J83:J101)</f>
        <v>8790.8</v>
      </c>
      <c r="K82" s="18">
        <v>79</v>
      </c>
    </row>
    <row r="83" spans="1:11" ht="15">
      <c r="A83" s="25" t="s">
        <v>34</v>
      </c>
      <c r="B83" s="21" t="s">
        <v>133</v>
      </c>
      <c r="C83" s="22">
        <v>28</v>
      </c>
      <c r="D83" s="59">
        <v>12821.9</v>
      </c>
      <c r="E83" s="22">
        <v>28</v>
      </c>
      <c r="F83" s="22"/>
      <c r="G83" s="22"/>
      <c r="H83" s="22"/>
      <c r="I83" s="152">
        <v>8</v>
      </c>
      <c r="J83" s="154">
        <v>571.8</v>
      </c>
      <c r="K83" s="152">
        <v>8</v>
      </c>
    </row>
    <row r="84" spans="1:11" ht="15">
      <c r="A84" s="27" t="s">
        <v>39</v>
      </c>
      <c r="B84" s="21" t="s">
        <v>134</v>
      </c>
      <c r="C84" s="22">
        <v>33</v>
      </c>
      <c r="D84" s="59">
        <v>13917.8</v>
      </c>
      <c r="E84" s="22">
        <v>33</v>
      </c>
      <c r="F84" s="22"/>
      <c r="G84" s="22"/>
      <c r="H84" s="22"/>
      <c r="I84" s="152">
        <v>11</v>
      </c>
      <c r="J84" s="154">
        <v>1982.3</v>
      </c>
      <c r="K84" s="152">
        <v>11</v>
      </c>
    </row>
    <row r="85" spans="1:11" ht="15">
      <c r="A85" s="27" t="s">
        <v>41</v>
      </c>
      <c r="B85" s="21" t="s">
        <v>135</v>
      </c>
      <c r="C85" s="22">
        <v>15</v>
      </c>
      <c r="D85" s="59">
        <v>26969.4</v>
      </c>
      <c r="E85" s="22">
        <v>14</v>
      </c>
      <c r="F85" s="22"/>
      <c r="G85" s="22"/>
      <c r="H85" s="22"/>
      <c r="I85" s="152">
        <v>6</v>
      </c>
      <c r="J85" s="154">
        <v>3034.7</v>
      </c>
      <c r="K85" s="152">
        <v>6</v>
      </c>
    </row>
    <row r="86" spans="1:11" ht="15">
      <c r="A86" s="27" t="s">
        <v>43</v>
      </c>
      <c r="B86" s="21" t="s">
        <v>136</v>
      </c>
      <c r="C86" s="22">
        <v>4</v>
      </c>
      <c r="D86" s="59">
        <v>1081.7</v>
      </c>
      <c r="E86" s="22">
        <v>4</v>
      </c>
      <c r="F86" s="22"/>
      <c r="G86" s="22"/>
      <c r="H86" s="22"/>
      <c r="I86" s="152">
        <v>1</v>
      </c>
      <c r="J86" s="154">
        <v>0.9</v>
      </c>
      <c r="K86" s="152">
        <v>1</v>
      </c>
    </row>
    <row r="87" spans="1:11" ht="15">
      <c r="A87" s="27" t="s">
        <v>45</v>
      </c>
      <c r="B87" s="21" t="s">
        <v>137</v>
      </c>
      <c r="C87" s="22">
        <v>17</v>
      </c>
      <c r="D87" s="59">
        <v>6929.5</v>
      </c>
      <c r="E87" s="22">
        <v>13</v>
      </c>
      <c r="F87" s="22"/>
      <c r="G87" s="22"/>
      <c r="H87" s="22"/>
      <c r="I87" s="152">
        <v>9</v>
      </c>
      <c r="J87" s="154">
        <v>43.3</v>
      </c>
      <c r="K87" s="152">
        <v>9</v>
      </c>
    </row>
    <row r="88" spans="1:11" ht="15">
      <c r="A88" s="27" t="s">
        <v>47</v>
      </c>
      <c r="B88" s="21" t="s">
        <v>138</v>
      </c>
      <c r="C88" s="22">
        <v>65</v>
      </c>
      <c r="D88" s="59">
        <v>59074.8</v>
      </c>
      <c r="E88" s="22">
        <v>65</v>
      </c>
      <c r="F88" s="22"/>
      <c r="G88" s="22"/>
      <c r="H88" s="22"/>
      <c r="I88" s="152">
        <v>34</v>
      </c>
      <c r="J88" s="154">
        <v>923.1</v>
      </c>
      <c r="K88" s="152">
        <v>34</v>
      </c>
    </row>
    <row r="89" spans="1:11" ht="15">
      <c r="A89" s="27" t="s">
        <v>49</v>
      </c>
      <c r="B89" s="21" t="s">
        <v>139</v>
      </c>
      <c r="C89" s="22">
        <v>30</v>
      </c>
      <c r="D89" s="59">
        <v>3386.7</v>
      </c>
      <c r="E89" s="22">
        <v>24</v>
      </c>
      <c r="F89" s="22"/>
      <c r="G89" s="22"/>
      <c r="H89" s="22"/>
      <c r="I89" s="152">
        <v>1</v>
      </c>
      <c r="J89" s="154">
        <v>0.4</v>
      </c>
      <c r="K89" s="152">
        <v>1</v>
      </c>
    </row>
    <row r="90" spans="1:11" ht="15">
      <c r="A90" s="27" t="s">
        <v>51</v>
      </c>
      <c r="B90" s="21" t="s">
        <v>140</v>
      </c>
      <c r="C90" s="22">
        <v>13</v>
      </c>
      <c r="D90" s="59">
        <v>1644.5</v>
      </c>
      <c r="E90" s="22">
        <v>13</v>
      </c>
      <c r="F90" s="22"/>
      <c r="G90" s="22"/>
      <c r="H90" s="22"/>
      <c r="I90" s="152">
        <v>3</v>
      </c>
      <c r="J90" s="154">
        <v>340.5</v>
      </c>
      <c r="K90" s="152">
        <v>3</v>
      </c>
    </row>
    <row r="91" spans="1:11" ht="15">
      <c r="A91" s="27" t="s">
        <v>53</v>
      </c>
      <c r="B91" s="21" t="s">
        <v>141</v>
      </c>
      <c r="C91" s="22">
        <v>9</v>
      </c>
      <c r="D91" s="59">
        <v>1564</v>
      </c>
      <c r="E91" s="22">
        <v>9</v>
      </c>
      <c r="F91" s="22"/>
      <c r="G91" s="22"/>
      <c r="H91" s="22"/>
      <c r="I91" s="152">
        <v>0</v>
      </c>
      <c r="J91" s="154">
        <v>0</v>
      </c>
      <c r="K91" s="152">
        <v>0</v>
      </c>
    </row>
    <row r="92" spans="1:11" ht="30">
      <c r="A92" s="27" t="s">
        <v>55</v>
      </c>
      <c r="B92" s="21" t="s">
        <v>142</v>
      </c>
      <c r="C92" s="22">
        <v>20</v>
      </c>
      <c r="D92" s="59">
        <v>3436.6</v>
      </c>
      <c r="E92" s="22">
        <v>20</v>
      </c>
      <c r="F92" s="22"/>
      <c r="G92" s="22"/>
      <c r="H92" s="22"/>
      <c r="I92" s="152">
        <v>2</v>
      </c>
      <c r="J92" s="154">
        <v>70.9</v>
      </c>
      <c r="K92" s="152">
        <v>2</v>
      </c>
    </row>
    <row r="93" spans="1:11" ht="15">
      <c r="A93" s="27" t="s">
        <v>57</v>
      </c>
      <c r="B93" s="21" t="s">
        <v>143</v>
      </c>
      <c r="C93" s="22">
        <v>77</v>
      </c>
      <c r="D93" s="59">
        <v>4110.6</v>
      </c>
      <c r="E93" s="22">
        <v>26</v>
      </c>
      <c r="F93" s="22"/>
      <c r="G93" s="22"/>
      <c r="H93" s="22"/>
      <c r="I93" s="152">
        <v>2</v>
      </c>
      <c r="J93" s="154">
        <v>25.4</v>
      </c>
      <c r="K93" s="152">
        <v>2</v>
      </c>
    </row>
    <row r="94" spans="1:11" ht="15">
      <c r="A94" s="27" t="s">
        <v>59</v>
      </c>
      <c r="B94" s="21" t="s">
        <v>144</v>
      </c>
      <c r="C94" s="22">
        <v>18</v>
      </c>
      <c r="D94" s="59">
        <v>10580.5</v>
      </c>
      <c r="E94" s="22">
        <v>18</v>
      </c>
      <c r="F94" s="22"/>
      <c r="G94" s="22"/>
      <c r="H94" s="22"/>
      <c r="I94" s="152">
        <v>11</v>
      </c>
      <c r="J94" s="154">
        <v>587.2</v>
      </c>
      <c r="K94" s="152">
        <v>11</v>
      </c>
    </row>
    <row r="95" spans="1:11" ht="15">
      <c r="A95" s="27" t="s">
        <v>61</v>
      </c>
      <c r="B95" s="21" t="s">
        <v>145</v>
      </c>
      <c r="C95" s="22">
        <v>13</v>
      </c>
      <c r="D95" s="59">
        <v>2050.2</v>
      </c>
      <c r="E95" s="22">
        <v>13</v>
      </c>
      <c r="F95" s="22"/>
      <c r="G95" s="22"/>
      <c r="H95" s="22"/>
      <c r="I95" s="152">
        <v>2</v>
      </c>
      <c r="J95" s="154">
        <v>1.2</v>
      </c>
      <c r="K95" s="152">
        <v>2</v>
      </c>
    </row>
    <row r="96" spans="1:11" ht="15">
      <c r="A96" s="28" t="s">
        <v>63</v>
      </c>
      <c r="B96" s="21" t="s">
        <v>146</v>
      </c>
      <c r="C96" s="22">
        <v>0</v>
      </c>
      <c r="D96" s="59">
        <v>0</v>
      </c>
      <c r="E96" s="22">
        <v>0</v>
      </c>
      <c r="F96" s="22"/>
      <c r="G96" s="22"/>
      <c r="H96" s="22"/>
      <c r="I96" s="152">
        <v>0</v>
      </c>
      <c r="J96" s="154">
        <v>0</v>
      </c>
      <c r="K96" s="152">
        <v>0</v>
      </c>
    </row>
    <row r="97" spans="1:11" ht="15">
      <c r="A97" s="28" t="s">
        <v>65</v>
      </c>
      <c r="B97" s="21" t="s">
        <v>147</v>
      </c>
      <c r="C97" s="22">
        <v>22</v>
      </c>
      <c r="D97" s="59">
        <v>8133</v>
      </c>
      <c r="E97" s="22">
        <v>19</v>
      </c>
      <c r="F97" s="22"/>
      <c r="G97" s="22"/>
      <c r="H97" s="22"/>
      <c r="I97" s="152">
        <v>1</v>
      </c>
      <c r="J97" s="154">
        <v>1.8</v>
      </c>
      <c r="K97" s="152">
        <v>1</v>
      </c>
    </row>
    <row r="98" spans="1:11" ht="15">
      <c r="A98" s="28" t="s">
        <v>67</v>
      </c>
      <c r="B98" s="21" t="s">
        <v>148</v>
      </c>
      <c r="C98" s="22">
        <v>0</v>
      </c>
      <c r="D98" s="59">
        <v>0</v>
      </c>
      <c r="E98" s="22">
        <v>0</v>
      </c>
      <c r="F98" s="22"/>
      <c r="G98" s="22"/>
      <c r="H98" s="22"/>
      <c r="I98" s="152">
        <v>0</v>
      </c>
      <c r="J98" s="154">
        <v>0</v>
      </c>
      <c r="K98" s="152">
        <v>0</v>
      </c>
    </row>
    <row r="99" spans="1:11" ht="15">
      <c r="A99" s="28" t="s">
        <v>69</v>
      </c>
      <c r="B99" s="21" t="s">
        <v>149</v>
      </c>
      <c r="C99" s="22">
        <v>28</v>
      </c>
      <c r="D99" s="59">
        <v>806.6</v>
      </c>
      <c r="E99" s="22">
        <v>10</v>
      </c>
      <c r="F99" s="22"/>
      <c r="G99" s="22"/>
      <c r="H99" s="22"/>
      <c r="I99" s="152">
        <v>0</v>
      </c>
      <c r="J99" s="154">
        <v>0</v>
      </c>
      <c r="K99" s="152">
        <v>0</v>
      </c>
    </row>
    <row r="100" spans="1:11" ht="15">
      <c r="A100" s="28" t="s">
        <v>71</v>
      </c>
      <c r="B100" s="21" t="s">
        <v>150</v>
      </c>
      <c r="C100" s="22">
        <v>12</v>
      </c>
      <c r="D100" s="59">
        <v>2945.7</v>
      </c>
      <c r="E100" s="22">
        <v>8</v>
      </c>
      <c r="F100" s="22"/>
      <c r="G100" s="22"/>
      <c r="H100" s="22"/>
      <c r="I100" s="152">
        <v>5</v>
      </c>
      <c r="J100" s="154">
        <v>123.1</v>
      </c>
      <c r="K100" s="152">
        <v>4</v>
      </c>
    </row>
    <row r="101" spans="1:11" ht="15">
      <c r="A101" s="28" t="s">
        <v>73</v>
      </c>
      <c r="B101" s="21" t="s">
        <v>151</v>
      </c>
      <c r="C101" s="22">
        <v>363</v>
      </c>
      <c r="D101" s="59">
        <v>19749.85</v>
      </c>
      <c r="E101" s="22">
        <v>57</v>
      </c>
      <c r="F101" s="22"/>
      <c r="G101" s="22"/>
      <c r="H101" s="22"/>
      <c r="I101" s="152">
        <v>22</v>
      </c>
      <c r="J101" s="154">
        <v>1084.2</v>
      </c>
      <c r="K101" s="152">
        <v>16</v>
      </c>
    </row>
    <row r="102" spans="1:11" ht="42.75">
      <c r="A102" s="23" t="s">
        <v>152</v>
      </c>
      <c r="B102" s="17" t="s">
        <v>19</v>
      </c>
      <c r="C102" s="18"/>
      <c r="D102" s="54">
        <f>D103+D104</f>
        <v>5953.9</v>
      </c>
      <c r="E102" s="18">
        <v>36</v>
      </c>
      <c r="F102" s="18"/>
      <c r="G102" s="19">
        <f>G103+G104</f>
        <v>0</v>
      </c>
      <c r="H102" s="18"/>
      <c r="I102" s="18"/>
      <c r="J102" s="19">
        <f>J103+J104</f>
        <v>0</v>
      </c>
      <c r="K102" s="18"/>
    </row>
    <row r="103" spans="1:11" ht="15">
      <c r="A103" s="25" t="s">
        <v>34</v>
      </c>
      <c r="B103" s="21" t="s">
        <v>153</v>
      </c>
      <c r="C103" s="22">
        <v>55</v>
      </c>
      <c r="D103" s="59">
        <v>5206.9</v>
      </c>
      <c r="E103" s="22">
        <v>32</v>
      </c>
      <c r="F103" s="22"/>
      <c r="G103" s="22"/>
      <c r="H103" s="22"/>
      <c r="I103" s="22"/>
      <c r="J103" s="18"/>
      <c r="K103" s="22"/>
    </row>
    <row r="104" spans="1:11" ht="15">
      <c r="A104" s="25" t="s">
        <v>39</v>
      </c>
      <c r="B104" s="21" t="s">
        <v>151</v>
      </c>
      <c r="C104" s="22">
        <v>5</v>
      </c>
      <c r="D104" s="59">
        <v>747</v>
      </c>
      <c r="E104" s="22">
        <v>5</v>
      </c>
      <c r="F104" s="22"/>
      <c r="G104" s="22"/>
      <c r="H104" s="22"/>
      <c r="I104" s="22"/>
      <c r="J104" s="18"/>
      <c r="K104" s="22"/>
    </row>
    <row r="105" spans="1:11" ht="57">
      <c r="A105" s="23" t="s">
        <v>45</v>
      </c>
      <c r="B105" s="17" t="s">
        <v>154</v>
      </c>
      <c r="C105" s="18"/>
      <c r="D105" s="54">
        <f>D106+D109</f>
        <v>2794</v>
      </c>
      <c r="E105" s="18">
        <v>53</v>
      </c>
      <c r="F105" s="18">
        <f>F106+F109</f>
        <v>0</v>
      </c>
      <c r="G105" s="19">
        <f>G106+G109</f>
        <v>0</v>
      </c>
      <c r="H105" s="18"/>
      <c r="I105" s="18">
        <f>I106+I109</f>
        <v>0</v>
      </c>
      <c r="J105" s="19">
        <f>J106+J109</f>
        <v>0</v>
      </c>
      <c r="K105" s="18"/>
    </row>
    <row r="106" spans="1:11" ht="15">
      <c r="A106" s="25" t="s">
        <v>155</v>
      </c>
      <c r="B106" s="29" t="s">
        <v>156</v>
      </c>
      <c r="C106" s="22">
        <f>C107+C108</f>
        <v>658</v>
      </c>
      <c r="D106" s="18">
        <f>D107+D108</f>
        <v>2784</v>
      </c>
      <c r="E106" s="22">
        <f>E107+E108</f>
        <v>53</v>
      </c>
      <c r="F106" s="22">
        <f>F107+F108</f>
        <v>0</v>
      </c>
      <c r="G106" s="30">
        <f>G107+G108</f>
        <v>0</v>
      </c>
      <c r="H106" s="22"/>
      <c r="I106" s="22">
        <f>I107+I108</f>
        <v>0</v>
      </c>
      <c r="J106" s="19">
        <f>J107+J108</f>
        <v>0</v>
      </c>
      <c r="K106" s="22"/>
    </row>
    <row r="107" spans="1:11" ht="30">
      <c r="A107" s="25" t="s">
        <v>157</v>
      </c>
      <c r="B107" s="21" t="s">
        <v>158</v>
      </c>
      <c r="C107" s="22">
        <v>8</v>
      </c>
      <c r="D107" s="59">
        <v>71</v>
      </c>
      <c r="E107" s="22">
        <v>8</v>
      </c>
      <c r="F107" s="22"/>
      <c r="G107" s="22"/>
      <c r="H107" s="22"/>
      <c r="I107" s="22"/>
      <c r="J107" s="18"/>
      <c r="K107" s="22"/>
    </row>
    <row r="108" spans="1:11" ht="15">
      <c r="A108" s="25" t="s">
        <v>159</v>
      </c>
      <c r="B108" s="21" t="s">
        <v>160</v>
      </c>
      <c r="C108" s="22">
        <v>650</v>
      </c>
      <c r="D108" s="59">
        <v>2713</v>
      </c>
      <c r="E108" s="22">
        <v>45</v>
      </c>
      <c r="F108" s="22"/>
      <c r="G108" s="22"/>
      <c r="H108" s="22"/>
      <c r="I108" s="22"/>
      <c r="J108" s="18"/>
      <c r="K108" s="22"/>
    </row>
    <row r="109" spans="1:11" ht="15">
      <c r="A109" s="25" t="s">
        <v>161</v>
      </c>
      <c r="B109" s="29" t="s">
        <v>162</v>
      </c>
      <c r="C109" s="22">
        <f>C110+C111</f>
        <v>2</v>
      </c>
      <c r="D109" s="18">
        <f>D110+D111</f>
        <v>10</v>
      </c>
      <c r="E109" s="22">
        <f>E110+E111</f>
        <v>2</v>
      </c>
      <c r="F109" s="22">
        <f>F110+F111</f>
        <v>0</v>
      </c>
      <c r="G109" s="30">
        <f>G110+G111</f>
        <v>0</v>
      </c>
      <c r="H109" s="22"/>
      <c r="I109" s="22">
        <f>I110+I111</f>
        <v>0</v>
      </c>
      <c r="J109" s="19">
        <f>J110+J111</f>
        <v>0</v>
      </c>
      <c r="K109" s="22"/>
    </row>
    <row r="110" spans="1:11" ht="30">
      <c r="A110" s="25" t="s">
        <v>163</v>
      </c>
      <c r="B110" s="21" t="s">
        <v>158</v>
      </c>
      <c r="C110" s="22">
        <v>2</v>
      </c>
      <c r="D110" s="59">
        <v>10</v>
      </c>
      <c r="E110" s="22">
        <v>2</v>
      </c>
      <c r="F110" s="22"/>
      <c r="G110" s="22"/>
      <c r="H110" s="22"/>
      <c r="I110" s="22"/>
      <c r="J110" s="18"/>
      <c r="K110" s="22"/>
    </row>
    <row r="111" spans="1:11" ht="15">
      <c r="A111" s="25" t="s">
        <v>164</v>
      </c>
      <c r="B111" s="21" t="s">
        <v>165</v>
      </c>
      <c r="C111" s="22"/>
      <c r="D111" s="59"/>
      <c r="E111" s="22"/>
      <c r="F111" s="22"/>
      <c r="G111" s="22"/>
      <c r="H111" s="22"/>
      <c r="I111" s="22"/>
      <c r="J111" s="18"/>
      <c r="K111" s="22"/>
    </row>
    <row r="112" spans="1:11" ht="57">
      <c r="A112" s="31" t="s">
        <v>47</v>
      </c>
      <c r="B112" s="17" t="s">
        <v>166</v>
      </c>
      <c r="C112" s="18"/>
      <c r="D112" s="128">
        <f>D113+D114+D115</f>
        <v>3297.85</v>
      </c>
      <c r="E112" s="18">
        <v>43</v>
      </c>
      <c r="F112" s="18"/>
      <c r="G112" s="19">
        <f>G113+G114+G115</f>
        <v>0</v>
      </c>
      <c r="H112" s="18"/>
      <c r="I112" s="18"/>
      <c r="J112" s="19">
        <f>J113+J114+J115</f>
        <v>0</v>
      </c>
      <c r="K112" s="18"/>
    </row>
    <row r="113" spans="1:11" ht="30">
      <c r="A113" s="31" t="s">
        <v>167</v>
      </c>
      <c r="B113" s="32" t="s">
        <v>168</v>
      </c>
      <c r="C113" s="22">
        <v>0</v>
      </c>
      <c r="D113" s="127">
        <v>0</v>
      </c>
      <c r="E113" s="22">
        <v>0</v>
      </c>
      <c r="F113" s="22"/>
      <c r="G113" s="22"/>
      <c r="H113" s="22"/>
      <c r="I113" s="22"/>
      <c r="J113" s="18"/>
      <c r="K113" s="22"/>
    </row>
    <row r="114" spans="1:11" ht="15">
      <c r="A114" s="31" t="s">
        <v>169</v>
      </c>
      <c r="B114" s="21" t="s">
        <v>170</v>
      </c>
      <c r="C114" s="22">
        <v>613</v>
      </c>
      <c r="D114" s="127">
        <v>2631.95</v>
      </c>
      <c r="E114" s="22">
        <v>39</v>
      </c>
      <c r="F114" s="22"/>
      <c r="G114" s="22"/>
      <c r="H114" s="22"/>
      <c r="I114" s="22"/>
      <c r="J114" s="18"/>
      <c r="K114" s="22"/>
    </row>
    <row r="115" spans="1:11" ht="30">
      <c r="A115" s="31" t="s">
        <v>171</v>
      </c>
      <c r="B115" s="21" t="s">
        <v>172</v>
      </c>
      <c r="C115" s="22">
        <v>881</v>
      </c>
      <c r="D115" s="127">
        <v>665.9</v>
      </c>
      <c r="E115" s="22">
        <v>24</v>
      </c>
      <c r="F115" s="22"/>
      <c r="G115" s="22"/>
      <c r="H115" s="22"/>
      <c r="I115" s="22"/>
      <c r="J115" s="18"/>
      <c r="K115" s="22"/>
    </row>
    <row r="116" spans="1:11" ht="42.75">
      <c r="A116" s="23" t="s">
        <v>49</v>
      </c>
      <c r="B116" s="17" t="s">
        <v>173</v>
      </c>
      <c r="C116" s="18"/>
      <c r="D116" s="54">
        <f>SUM(D117:D127)</f>
        <v>9857.5</v>
      </c>
      <c r="E116" s="18">
        <v>40</v>
      </c>
      <c r="F116" s="18"/>
      <c r="G116" s="19">
        <f>SUM(G117:G127)</f>
        <v>0</v>
      </c>
      <c r="H116" s="18"/>
      <c r="I116" s="18"/>
      <c r="J116" s="19">
        <f>SUM(J117:J127)</f>
        <v>297.2</v>
      </c>
      <c r="K116" s="18">
        <v>4</v>
      </c>
    </row>
    <row r="117" spans="1:11" ht="15">
      <c r="A117" s="25" t="s">
        <v>34</v>
      </c>
      <c r="B117" s="21" t="s">
        <v>174</v>
      </c>
      <c r="C117" s="22">
        <v>4</v>
      </c>
      <c r="D117" s="59">
        <v>363.8</v>
      </c>
      <c r="E117" s="22">
        <v>3</v>
      </c>
      <c r="F117" s="22"/>
      <c r="G117" s="22"/>
      <c r="H117" s="22"/>
      <c r="I117" s="22"/>
      <c r="J117" s="18"/>
      <c r="K117" s="22"/>
    </row>
    <row r="118" spans="1:11" ht="15">
      <c r="A118" s="25" t="s">
        <v>39</v>
      </c>
      <c r="B118" s="21" t="s">
        <v>175</v>
      </c>
      <c r="C118" s="22">
        <v>309</v>
      </c>
      <c r="D118" s="59">
        <v>5356.8</v>
      </c>
      <c r="E118" s="22">
        <v>22</v>
      </c>
      <c r="F118" s="22"/>
      <c r="G118" s="22"/>
      <c r="H118" s="22"/>
      <c r="I118" s="22"/>
      <c r="J118" s="18"/>
      <c r="K118" s="22"/>
    </row>
    <row r="119" spans="1:11" ht="15">
      <c r="A119" s="25" t="s">
        <v>41</v>
      </c>
      <c r="B119" s="21" t="s">
        <v>176</v>
      </c>
      <c r="C119" s="22">
        <v>23</v>
      </c>
      <c r="D119" s="59">
        <v>841.2</v>
      </c>
      <c r="E119" s="22">
        <v>5</v>
      </c>
      <c r="F119" s="22"/>
      <c r="G119" s="22"/>
      <c r="H119" s="22"/>
      <c r="I119" s="22"/>
      <c r="J119" s="18"/>
      <c r="K119" s="22"/>
    </row>
    <row r="120" spans="1:11" ht="15">
      <c r="A120" s="25" t="s">
        <v>43</v>
      </c>
      <c r="B120" s="21" t="s">
        <v>177</v>
      </c>
      <c r="C120" s="22">
        <v>2</v>
      </c>
      <c r="D120" s="59">
        <v>345.3</v>
      </c>
      <c r="E120" s="22">
        <v>2</v>
      </c>
      <c r="F120" s="22"/>
      <c r="G120" s="22"/>
      <c r="H120" s="22"/>
      <c r="I120" s="22">
        <v>3</v>
      </c>
      <c r="J120" s="18">
        <v>294.2</v>
      </c>
      <c r="K120" s="22">
        <v>3</v>
      </c>
    </row>
    <row r="121" spans="1:11" ht="30">
      <c r="A121" s="25" t="s">
        <v>45</v>
      </c>
      <c r="B121" s="21" t="s">
        <v>142</v>
      </c>
      <c r="C121" s="22">
        <v>2078</v>
      </c>
      <c r="D121" s="59">
        <v>778.8</v>
      </c>
      <c r="E121" s="22">
        <v>6</v>
      </c>
      <c r="F121" s="22"/>
      <c r="G121" s="22"/>
      <c r="H121" s="22"/>
      <c r="I121" s="22"/>
      <c r="J121" s="18"/>
      <c r="K121" s="22"/>
    </row>
    <row r="122" spans="1:11" ht="30">
      <c r="A122" s="25" t="s">
        <v>47</v>
      </c>
      <c r="B122" s="21" t="s">
        <v>178</v>
      </c>
      <c r="C122" s="22">
        <v>0</v>
      </c>
      <c r="D122" s="59">
        <v>0</v>
      </c>
      <c r="E122" s="22">
        <v>0</v>
      </c>
      <c r="F122" s="22"/>
      <c r="G122" s="22"/>
      <c r="H122" s="22"/>
      <c r="I122" s="22"/>
      <c r="J122" s="18"/>
      <c r="K122" s="22"/>
    </row>
    <row r="123" spans="1:11" ht="15">
      <c r="A123" s="25" t="s">
        <v>49</v>
      </c>
      <c r="B123" s="21" t="s">
        <v>179</v>
      </c>
      <c r="C123" s="22">
        <v>0</v>
      </c>
      <c r="D123" s="59">
        <v>0</v>
      </c>
      <c r="E123" s="22">
        <v>0</v>
      </c>
      <c r="F123" s="22"/>
      <c r="G123" s="22"/>
      <c r="H123" s="22"/>
      <c r="I123" s="22"/>
      <c r="J123" s="18"/>
      <c r="K123" s="22"/>
    </row>
    <row r="124" spans="1:11" ht="15">
      <c r="A124" s="25" t="s">
        <v>51</v>
      </c>
      <c r="B124" s="21" t="s">
        <v>180</v>
      </c>
      <c r="C124" s="22">
        <v>3366</v>
      </c>
      <c r="D124" s="59">
        <v>812.2</v>
      </c>
      <c r="E124" s="22">
        <v>17</v>
      </c>
      <c r="F124" s="22"/>
      <c r="G124" s="22"/>
      <c r="H124" s="22"/>
      <c r="I124" s="22"/>
      <c r="J124" s="18"/>
      <c r="K124" s="22"/>
    </row>
    <row r="125" spans="1:11" ht="15">
      <c r="A125" s="25" t="s">
        <v>181</v>
      </c>
      <c r="B125" s="21" t="s">
        <v>182</v>
      </c>
      <c r="C125" s="22">
        <v>0</v>
      </c>
      <c r="D125" s="59">
        <v>0</v>
      </c>
      <c r="E125" s="22">
        <v>0</v>
      </c>
      <c r="F125" s="22"/>
      <c r="G125" s="22"/>
      <c r="H125" s="22"/>
      <c r="I125" s="22"/>
      <c r="J125" s="18"/>
      <c r="K125" s="22"/>
    </row>
    <row r="126" spans="1:11" ht="15">
      <c r="A126" s="25" t="s">
        <v>183</v>
      </c>
      <c r="B126" s="21" t="s">
        <v>184</v>
      </c>
      <c r="C126" s="22">
        <v>5</v>
      </c>
      <c r="D126" s="59">
        <v>752.5</v>
      </c>
      <c r="E126" s="22">
        <v>5</v>
      </c>
      <c r="F126" s="22"/>
      <c r="G126" s="22"/>
      <c r="H126" s="22"/>
      <c r="I126" s="22"/>
      <c r="J126" s="18"/>
      <c r="K126" s="22"/>
    </row>
    <row r="127" spans="1:11" ht="15">
      <c r="A127" s="25" t="s">
        <v>57</v>
      </c>
      <c r="B127" s="21" t="s">
        <v>151</v>
      </c>
      <c r="C127" s="22">
        <v>122</v>
      </c>
      <c r="D127" s="59">
        <v>606.9</v>
      </c>
      <c r="E127" s="22">
        <v>6</v>
      </c>
      <c r="F127" s="22"/>
      <c r="G127" s="22"/>
      <c r="H127" s="22"/>
      <c r="I127" s="22">
        <v>1</v>
      </c>
      <c r="J127" s="18">
        <v>3</v>
      </c>
      <c r="K127" s="22">
        <v>1</v>
      </c>
    </row>
    <row r="128" spans="1:11" ht="28.5">
      <c r="A128" s="23" t="s">
        <v>51</v>
      </c>
      <c r="B128" s="17" t="s">
        <v>8</v>
      </c>
      <c r="C128" s="18"/>
      <c r="D128" s="54">
        <f>SUM(D129:D137)</f>
        <v>0</v>
      </c>
      <c r="E128" s="18"/>
      <c r="F128" s="18"/>
      <c r="G128" s="19">
        <f>SUM(G129:G137)</f>
        <v>0</v>
      </c>
      <c r="H128" s="18"/>
      <c r="I128" s="18"/>
      <c r="J128" s="19">
        <f>SUM(J129:J137)</f>
        <v>0</v>
      </c>
      <c r="K128" s="18"/>
    </row>
    <row r="129" spans="1:11" ht="15">
      <c r="A129" s="25" t="s">
        <v>34</v>
      </c>
      <c r="B129" s="21" t="s">
        <v>133</v>
      </c>
      <c r="C129" s="22"/>
      <c r="D129" s="51"/>
      <c r="E129" s="22"/>
      <c r="F129" s="22"/>
      <c r="G129" s="22"/>
      <c r="H129" s="22"/>
      <c r="I129" s="22"/>
      <c r="J129" s="22"/>
      <c r="K129" s="22"/>
    </row>
    <row r="130" spans="1:11" ht="15">
      <c r="A130" s="25" t="s">
        <v>39</v>
      </c>
      <c r="B130" s="21" t="s">
        <v>134</v>
      </c>
      <c r="C130" s="22"/>
      <c r="D130" s="51"/>
      <c r="E130" s="22"/>
      <c r="F130" s="22"/>
      <c r="G130" s="22"/>
      <c r="H130" s="22"/>
      <c r="I130" s="22"/>
      <c r="J130" s="22"/>
      <c r="K130" s="22"/>
    </row>
    <row r="131" spans="1:11" ht="15">
      <c r="A131" s="25" t="s">
        <v>41</v>
      </c>
      <c r="B131" s="21" t="s">
        <v>136</v>
      </c>
      <c r="C131" s="22"/>
      <c r="D131" s="51"/>
      <c r="E131" s="22"/>
      <c r="F131" s="22"/>
      <c r="G131" s="22"/>
      <c r="H131" s="22"/>
      <c r="I131" s="22"/>
      <c r="J131" s="22"/>
      <c r="K131" s="22"/>
    </row>
    <row r="132" spans="1:11" ht="15">
      <c r="A132" s="25" t="s">
        <v>43</v>
      </c>
      <c r="B132" s="21" t="s">
        <v>138</v>
      </c>
      <c r="C132" s="22"/>
      <c r="D132" s="51"/>
      <c r="E132" s="22"/>
      <c r="F132" s="22"/>
      <c r="G132" s="22"/>
      <c r="H132" s="22"/>
      <c r="I132" s="22"/>
      <c r="J132" s="22"/>
      <c r="K132" s="22"/>
    </row>
    <row r="133" spans="1:11" ht="15">
      <c r="A133" s="25" t="s">
        <v>45</v>
      </c>
      <c r="B133" s="21" t="s">
        <v>139</v>
      </c>
      <c r="C133" s="22"/>
      <c r="D133" s="51"/>
      <c r="E133" s="22"/>
      <c r="F133" s="22"/>
      <c r="G133" s="22"/>
      <c r="H133" s="22"/>
      <c r="I133" s="22"/>
      <c r="J133" s="22"/>
      <c r="K133" s="22"/>
    </row>
    <row r="134" spans="1:11" ht="15">
      <c r="A134" s="25" t="s">
        <v>47</v>
      </c>
      <c r="B134" s="21" t="s">
        <v>140</v>
      </c>
      <c r="C134" s="22"/>
      <c r="D134" s="51"/>
      <c r="E134" s="22"/>
      <c r="F134" s="22"/>
      <c r="G134" s="22"/>
      <c r="H134" s="22"/>
      <c r="I134" s="22"/>
      <c r="J134" s="22"/>
      <c r="K134" s="22"/>
    </row>
    <row r="135" spans="1:11" ht="30">
      <c r="A135" s="25" t="s">
        <v>49</v>
      </c>
      <c r="B135" s="21" t="s">
        <v>142</v>
      </c>
      <c r="C135" s="22"/>
      <c r="D135" s="51"/>
      <c r="E135" s="22"/>
      <c r="F135" s="22"/>
      <c r="G135" s="22"/>
      <c r="H135" s="22"/>
      <c r="I135" s="22"/>
      <c r="J135" s="22"/>
      <c r="K135" s="22"/>
    </row>
    <row r="136" spans="1:11" ht="15">
      <c r="A136" s="25" t="s">
        <v>51</v>
      </c>
      <c r="B136" s="21" t="s">
        <v>144</v>
      </c>
      <c r="C136" s="22"/>
      <c r="D136" s="51"/>
      <c r="E136" s="22"/>
      <c r="F136" s="22"/>
      <c r="G136" s="22"/>
      <c r="H136" s="22"/>
      <c r="I136" s="22"/>
      <c r="J136" s="22"/>
      <c r="K136" s="22"/>
    </row>
    <row r="137" spans="1:11" ht="15">
      <c r="A137" s="25" t="s">
        <v>53</v>
      </c>
      <c r="B137" s="21" t="s">
        <v>151</v>
      </c>
      <c r="C137" s="22"/>
      <c r="D137" s="51"/>
      <c r="E137" s="22"/>
      <c r="F137" s="22"/>
      <c r="G137" s="22"/>
      <c r="H137" s="22"/>
      <c r="I137" s="22"/>
      <c r="J137" s="22"/>
      <c r="K137" s="22"/>
    </row>
    <row r="138" spans="1:11" ht="28.5">
      <c r="A138" s="23" t="s">
        <v>53</v>
      </c>
      <c r="B138" s="17" t="s">
        <v>9</v>
      </c>
      <c r="C138" s="18"/>
      <c r="D138" s="54">
        <f>D139+D140+D142</f>
        <v>0</v>
      </c>
      <c r="E138" s="18"/>
      <c r="F138" s="18"/>
      <c r="G138" s="19">
        <f>G139+G140+G142</f>
        <v>0</v>
      </c>
      <c r="H138" s="18"/>
      <c r="I138" s="18"/>
      <c r="J138" s="19">
        <f>J139+J140+J142</f>
        <v>0</v>
      </c>
      <c r="K138" s="18"/>
    </row>
    <row r="139" spans="1:11" ht="15">
      <c r="A139" s="25" t="s">
        <v>34</v>
      </c>
      <c r="B139" s="21" t="s">
        <v>185</v>
      </c>
      <c r="C139" s="22"/>
      <c r="D139" s="51"/>
      <c r="E139" s="22"/>
      <c r="F139" s="22"/>
      <c r="G139" s="22"/>
      <c r="H139" s="22"/>
      <c r="I139" s="22"/>
      <c r="J139" s="22"/>
      <c r="K139" s="22"/>
    </row>
    <row r="140" spans="1:11" ht="15">
      <c r="A140" s="25" t="s">
        <v>39</v>
      </c>
      <c r="B140" s="21" t="s">
        <v>186</v>
      </c>
      <c r="C140" s="22"/>
      <c r="D140" s="51"/>
      <c r="E140" s="22"/>
      <c r="F140" s="22"/>
      <c r="G140" s="22"/>
      <c r="H140" s="22"/>
      <c r="I140" s="22"/>
      <c r="J140" s="22"/>
      <c r="K140" s="22"/>
    </row>
    <row r="141" spans="1:11" ht="15">
      <c r="A141" s="25" t="s">
        <v>41</v>
      </c>
      <c r="B141" s="21" t="s">
        <v>187</v>
      </c>
      <c r="C141" s="22"/>
      <c r="D141" s="51"/>
      <c r="E141" s="22"/>
      <c r="F141" s="22"/>
      <c r="G141" s="22"/>
      <c r="H141" s="22"/>
      <c r="I141" s="22"/>
      <c r="J141" s="22"/>
      <c r="K141" s="22"/>
    </row>
    <row r="142" spans="1:11" ht="15">
      <c r="A142" s="25" t="s">
        <v>43</v>
      </c>
      <c r="B142" s="21" t="s">
        <v>188</v>
      </c>
      <c r="C142" s="22"/>
      <c r="D142" s="51"/>
      <c r="E142" s="22"/>
      <c r="F142" s="22"/>
      <c r="G142" s="22"/>
      <c r="H142" s="22"/>
      <c r="I142" s="22"/>
      <c r="J142" s="22"/>
      <c r="K142" s="22"/>
    </row>
    <row r="143" spans="1:11" ht="15.75">
      <c r="A143" s="191" t="s">
        <v>189</v>
      </c>
      <c r="B143" s="192"/>
      <c r="C143" s="33"/>
      <c r="D143" s="60">
        <f>D7+D75+D76+D81+D105+D112+D116+D128+D138</f>
        <v>304386.30000000005</v>
      </c>
      <c r="E143" s="33">
        <v>133</v>
      </c>
      <c r="F143" s="33"/>
      <c r="G143" s="34">
        <f>G7+G75+G76+G81+G105+G112+G116+G128+G138</f>
        <v>10057.400000000001</v>
      </c>
      <c r="H143" s="33">
        <v>22</v>
      </c>
      <c r="I143" s="155"/>
      <c r="J143" s="156">
        <f>J7+J75+J76+J81+J105+J112+J116+J128+J138</f>
        <v>10000</v>
      </c>
      <c r="K143" s="155">
        <v>82</v>
      </c>
    </row>
    <row r="144" spans="1:5" ht="15.75">
      <c r="A144" s="193" t="s">
        <v>190</v>
      </c>
      <c r="B144" s="193"/>
      <c r="C144" s="193"/>
      <c r="D144" s="193"/>
      <c r="E144" s="193"/>
    </row>
    <row r="146" spans="1:11" s="3" customFormat="1" ht="15.75">
      <c r="A146" s="163" t="s">
        <v>310</v>
      </c>
      <c r="B146" s="163"/>
      <c r="D146" s="61"/>
      <c r="I146" s="9"/>
      <c r="J146" s="9"/>
      <c r="K146" s="9"/>
    </row>
    <row r="147" spans="1:11" s="3" customFormat="1" ht="15.75">
      <c r="A147" s="3" t="s">
        <v>311</v>
      </c>
      <c r="D147" s="61"/>
      <c r="I147" s="9"/>
      <c r="J147" s="9"/>
      <c r="K147" s="9"/>
    </row>
  </sheetData>
  <sheetProtection/>
  <mergeCells count="11">
    <mergeCell ref="A2:J2"/>
    <mergeCell ref="A3:B3"/>
    <mergeCell ref="C5:E5"/>
    <mergeCell ref="F5:H5"/>
    <mergeCell ref="I5:K5"/>
    <mergeCell ref="A4:B4"/>
    <mergeCell ref="A5:A6"/>
    <mergeCell ref="B5:B6"/>
    <mergeCell ref="A143:B143"/>
    <mergeCell ref="A146:B146"/>
    <mergeCell ref="A144:E144"/>
  </mergeCells>
  <printOptions/>
  <pageMargins left="0.37" right="0.36" top="0.25" bottom="0.21" header="0.22" footer="0.1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gazenkampf</cp:lastModifiedBy>
  <cp:lastPrinted>2012-12-18T10:25:50Z</cp:lastPrinted>
  <dcterms:created xsi:type="dcterms:W3CDTF">1996-10-08T23:32:33Z</dcterms:created>
  <dcterms:modified xsi:type="dcterms:W3CDTF">2012-12-28T11:21:08Z</dcterms:modified>
  <cp:category/>
  <cp:version/>
  <cp:contentType/>
  <cp:contentStatus/>
</cp:coreProperties>
</file>